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defaultThemeVersion="124226"/>
  <mc:AlternateContent xmlns:mc="http://schemas.openxmlformats.org/markup-compatibility/2006">
    <mc:Choice Requires="x15">
      <x15ac:absPath xmlns:x15ac="http://schemas.microsoft.com/office/spreadsheetml/2010/11/ac" url="J:\PDB\WS434\Public\Design Standards Guidelines\External Web Page\Holding area for Finals for Web Page\"/>
    </mc:Choice>
  </mc:AlternateContent>
  <bookViews>
    <workbookView xWindow="120" yWindow="45" windowWidth="11355" windowHeight="8445"/>
  </bookViews>
  <sheets>
    <sheet name="Wet Well Sizing - mph" sheetId="4" r:id="rId1"/>
  </sheets>
  <definedNames>
    <definedName name="_xlnm.Print_Area" localSheetId="0">'Wet Well Sizing - mph'!$A$1:$L$77</definedName>
  </definedNames>
  <calcPr calcId="171027"/>
</workbook>
</file>

<file path=xl/calcChain.xml><?xml version="1.0" encoding="utf-8"?>
<calcChain xmlns="http://schemas.openxmlformats.org/spreadsheetml/2006/main">
  <c r="C33" i="4" l="1"/>
  <c r="C34" i="4" s="1"/>
  <c r="C55" i="4" s="1"/>
  <c r="C61" i="4" s="1"/>
  <c r="C62" i="4" s="1"/>
  <c r="C69" i="4" s="1"/>
  <c r="C58" i="4"/>
  <c r="C65" i="4"/>
  <c r="C39" i="4"/>
  <c r="C46" i="4" s="1"/>
  <c r="C49" i="4" s="1"/>
  <c r="C47" i="4"/>
  <c r="B74" i="4" l="1"/>
  <c r="B73" i="4"/>
</calcChain>
</file>

<file path=xl/sharedStrings.xml><?xml version="1.0" encoding="utf-8"?>
<sst xmlns="http://schemas.openxmlformats.org/spreadsheetml/2006/main" count="78" uniqueCount="58">
  <si>
    <t>Pump Station Wetwell Sizing Example</t>
  </si>
  <si>
    <t>V =</t>
  </si>
  <si>
    <t>t =</t>
  </si>
  <si>
    <t>min</t>
  </si>
  <si>
    <t>Q =</t>
  </si>
  <si>
    <t>gpm</t>
  </si>
  <si>
    <t>--</t>
  </si>
  <si>
    <t>Number of Total Pumps</t>
  </si>
  <si>
    <t>Boxed Cells represent data inputted manually</t>
  </si>
  <si>
    <t>HP</t>
  </si>
  <si>
    <t>1.</t>
  </si>
  <si>
    <t>Determine Minimum Motor Cycle Time:</t>
  </si>
  <si>
    <t>Pump Design Flow Rate (each)</t>
  </si>
  <si>
    <t>Number of Duty Pumps (no staggered cycling - one duty, one standby)</t>
  </si>
  <si>
    <t>Pump Station Firm Capacity</t>
  </si>
  <si>
    <t>Maximum Motor Starts per Hour (see Table 6.4.2.4.1-1)</t>
  </si>
  <si>
    <t>Motor Cycle Time</t>
  </si>
  <si>
    <t>2.</t>
  </si>
  <si>
    <t>Calculate Required Wet Well Volume based on Cycle Time:</t>
  </si>
  <si>
    <t>V [ft^3] =</t>
  </si>
  <si>
    <t>t [min] *Q [gpm]</t>
  </si>
  <si>
    <t>where:</t>
  </si>
  <si>
    <t>3.</t>
  </si>
  <si>
    <t>ft</t>
  </si>
  <si>
    <t>LF</t>
  </si>
  <si>
    <t>2006-2007 hourly flow data from identical pump station and collection system</t>
  </si>
  <si>
    <t>Pumps</t>
  </si>
  <si>
    <t>Collection System</t>
  </si>
  <si>
    <t>Task: Determine the minimum wet well size for a wastewater pump station, wet pit only configuration, given the following:</t>
  </si>
  <si>
    <t>Classify the pump station in accordance Section 6.4.2.1</t>
  </si>
  <si>
    <t>Pump Station Classification based on Firm Capacity</t>
  </si>
  <si>
    <t>Average ADF [Average Daily Flow]</t>
  </si>
  <si>
    <t>Maximum ADF</t>
  </si>
  <si>
    <t>Minimum ADF</t>
  </si>
  <si>
    <t>Maximum Peak Hour Flow</t>
  </si>
  <si>
    <t>Identify Required Wet Well Volume Based on Cycling of Pump Motors</t>
  </si>
  <si>
    <t>Identify Required Wet Well Volume Based on Emergency Storage Considerations</t>
  </si>
  <si>
    <t>Determine Emergency Storage Minimum Detention Time:</t>
  </si>
  <si>
    <t>Based on Pump Station Classification (see Table 6.4.2.4.2-1)</t>
  </si>
  <si>
    <t>Determine ESF (Emergency Storage Flow):</t>
  </si>
  <si>
    <t>Use Max ADF for one calendar year at identical installation</t>
  </si>
  <si>
    <t>Calculate Emergency Storage Volume:</t>
  </si>
  <si>
    <t>gallons</t>
  </si>
  <si>
    <t>Emergency Storage Volume (Detention Time x Flow)</t>
  </si>
  <si>
    <t>4.</t>
  </si>
  <si>
    <t>cubic-feet</t>
  </si>
  <si>
    <t xml:space="preserve">Calculate Available Capacity of Collection System for Emergency Storage </t>
  </si>
  <si>
    <t>Available Volume of Collection System for Emergency Storage (see box sewer info above)</t>
  </si>
  <si>
    <t>5.</t>
  </si>
  <si>
    <t>Calculate Required Wet Well Volume based on Emergency Storage Requirements</t>
  </si>
  <si>
    <t>Compare Required Wet Well Volumes from Both Methods and Use the Larger Value</t>
  </si>
  <si>
    <t>Conversion (7.48gal/ft^3)</t>
  </si>
  <si>
    <t>Pump HP (each), from manufacturer's literature</t>
  </si>
  <si>
    <t>Number of Influent Sewers to Pump Station</t>
  </si>
  <si>
    <t>Influent Sewer Diameter</t>
  </si>
  <si>
    <t>Sewer length from pump station to existing overflow point (when full)</t>
  </si>
  <si>
    <t>Note: Veriy that the wet well volume is sufficient to allow for pump movement and equipment access for maintenance.</t>
  </si>
  <si>
    <t>This example calculation spreadsheet has not been reviewed or approved for wide use. It is provided as informational only.  The engineer may use this information, but it should be thoroughly checked.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</si>
</sst>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8"/>
      <name val="Arial"/>
    </font>
    <font>
      <u/>
      <sz val="10"/>
      <name val="Arial"/>
    </font>
    <font>
      <i/>
      <sz val="10"/>
      <name val="Arial"/>
      <family val="2"/>
    </font>
    <font>
      <sz val="10"/>
      <color indexed="10"/>
      <name val="Arial"/>
    </font>
    <font>
      <b/>
      <sz val="10"/>
      <color indexed="10"/>
      <name val="Arial"/>
      <family val="2"/>
    </font>
    <font>
      <b/>
      <i/>
      <sz val="12"/>
      <color indexed="10"/>
      <name val="Arial"/>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center"/>
    </xf>
    <xf numFmtId="0" fontId="0" fillId="0" borderId="0" xfId="0" applyAlignment="1">
      <alignment horizontal="right"/>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horizontal="centerContinuous"/>
    </xf>
    <xf numFmtId="0" fontId="0" fillId="0" borderId="0" xfId="0" quotePrefix="1"/>
    <xf numFmtId="0" fontId="0" fillId="0" borderId="1" xfId="0" applyBorder="1"/>
    <xf numFmtId="49" fontId="0" fillId="0" borderId="0" xfId="0" applyNumberFormat="1"/>
    <xf numFmtId="0" fontId="0" fillId="0" borderId="0" xfId="0" applyBorder="1"/>
    <xf numFmtId="0" fontId="3" fillId="0" borderId="0" xfId="0" applyFont="1" applyAlignment="1">
      <alignment horizontal="centerContinuous"/>
    </xf>
    <xf numFmtId="0" fontId="3" fillId="0" borderId="0" xfId="0" applyFont="1" applyBorder="1" applyAlignment="1">
      <alignment horizontal="centerContinuous"/>
    </xf>
    <xf numFmtId="0" fontId="0" fillId="0" borderId="0" xfId="0" applyFill="1" applyBorder="1" applyAlignment="1">
      <alignment horizontal="left"/>
    </xf>
    <xf numFmtId="1" fontId="0" fillId="0" borderId="0" xfId="0" applyNumberFormat="1" applyAlignment="1">
      <alignment horizontal="center" vertical="center" wrapText="1"/>
    </xf>
    <xf numFmtId="0" fontId="0" fillId="0" borderId="0" xfId="0" applyFill="1" applyBorder="1"/>
    <xf numFmtId="0" fontId="0" fillId="0" borderId="1" xfId="0" applyFill="1" applyBorder="1"/>
    <xf numFmtId="0" fontId="4" fillId="0" borderId="0" xfId="0" applyFont="1" applyBorder="1"/>
    <xf numFmtId="0" fontId="4" fillId="0" borderId="0" xfId="0" applyFont="1"/>
    <xf numFmtId="49" fontId="1" fillId="0" borderId="0" xfId="0" applyNumberFormat="1" applyFont="1"/>
    <xf numFmtId="0" fontId="5" fillId="0" borderId="0" xfId="0" applyFont="1" applyAlignment="1">
      <alignment horizontal="right" vertical="center"/>
    </xf>
    <xf numFmtId="3" fontId="0" fillId="0" borderId="0" xfId="0" applyNumberFormat="1"/>
    <xf numFmtId="3" fontId="5" fillId="0" borderId="0" xfId="0" applyNumberFormat="1" applyFont="1"/>
    <xf numFmtId="0" fontId="5" fillId="0" borderId="0" xfId="0" applyFont="1"/>
    <xf numFmtId="0" fontId="6" fillId="0" borderId="0" xfId="0" applyFont="1"/>
    <xf numFmtId="3" fontId="0" fillId="0" borderId="0" xfId="0" applyNumberFormat="1" applyFill="1" applyBorder="1"/>
    <xf numFmtId="1" fontId="0" fillId="0" borderId="0" xfId="0" applyNumberFormat="1"/>
    <xf numFmtId="49" fontId="7" fillId="0" borderId="0" xfId="0" applyNumberFormat="1" applyFont="1" applyAlignment="1">
      <alignment wrapText="1"/>
    </xf>
    <xf numFmtId="0" fontId="7" fillId="0" borderId="0" xfId="0" applyFont="1" applyAlignment="1">
      <alignment wrapText="1"/>
    </xf>
    <xf numFmtId="0" fontId="5" fillId="0" borderId="0" xfId="0" applyFont="1" applyAlignment="1">
      <alignment horizontal="left" vertical="center" wrapText="1"/>
    </xf>
    <xf numFmtId="0" fontId="0" fillId="0" borderId="0" xfId="0" applyAlignment="1">
      <alignment horizontal="right" vertical="center"/>
    </xf>
    <xf numFmtId="0" fontId="5" fillId="0" borderId="0" xfId="0" applyFont="1" applyAlignment="1">
      <alignment horizontal="right" vertical="center"/>
    </xf>
    <xf numFmtId="1" fontId="5" fillId="0" borderId="0" xfId="0" applyNumberFormat="1"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zoomScaleNormal="100" zoomScaleSheetLayoutView="100" workbookViewId="0">
      <selection sqref="A1:K4"/>
    </sheetView>
  </sheetViews>
  <sheetFormatPr defaultRowHeight="12.75" x14ac:dyDescent="0.2"/>
  <cols>
    <col min="1" max="1" width="2.28515625" style="8" customWidth="1"/>
    <col min="2" max="2" width="3.42578125" customWidth="1"/>
    <col min="4" max="4" width="11.140625" customWidth="1"/>
    <col min="10" max="10" width="12" customWidth="1"/>
    <col min="12" max="12" width="10.42578125" customWidth="1"/>
  </cols>
  <sheetData>
    <row r="1" spans="1:11" x14ac:dyDescent="0.2">
      <c r="A1" s="26" t="s">
        <v>57</v>
      </c>
      <c r="B1" s="27"/>
      <c r="C1" s="27"/>
      <c r="D1" s="27"/>
      <c r="E1" s="27"/>
      <c r="F1" s="27"/>
      <c r="G1" s="27"/>
      <c r="H1" s="27"/>
      <c r="I1" s="27"/>
      <c r="J1" s="27"/>
      <c r="K1" s="27"/>
    </row>
    <row r="2" spans="1:11" x14ac:dyDescent="0.2">
      <c r="A2" s="26"/>
      <c r="B2" s="27"/>
      <c r="C2" s="27"/>
      <c r="D2" s="27"/>
      <c r="E2" s="27"/>
      <c r="F2" s="27"/>
      <c r="G2" s="27"/>
      <c r="H2" s="27"/>
      <c r="I2" s="27"/>
      <c r="J2" s="27"/>
      <c r="K2" s="27"/>
    </row>
    <row r="3" spans="1:11" x14ac:dyDescent="0.2">
      <c r="A3" s="26"/>
      <c r="B3" s="27"/>
      <c r="C3" s="27"/>
      <c r="D3" s="27"/>
      <c r="E3" s="27"/>
      <c r="F3" s="27"/>
      <c r="G3" s="27"/>
      <c r="H3" s="27"/>
      <c r="I3" s="27"/>
      <c r="J3" s="27"/>
      <c r="K3" s="27"/>
    </row>
    <row r="4" spans="1:11" x14ac:dyDescent="0.2">
      <c r="A4" s="27"/>
      <c r="B4" s="27"/>
      <c r="C4" s="27"/>
      <c r="D4" s="27"/>
      <c r="E4" s="27"/>
      <c r="F4" s="27"/>
      <c r="G4" s="27"/>
      <c r="H4" s="27"/>
      <c r="I4" s="27"/>
      <c r="J4" s="27"/>
      <c r="K4" s="27"/>
    </row>
    <row r="6" spans="1:11" x14ac:dyDescent="0.2">
      <c r="B6" s="5" t="s">
        <v>0</v>
      </c>
      <c r="C6" s="5"/>
      <c r="D6" s="5"/>
      <c r="E6" s="5"/>
      <c r="F6" s="5"/>
      <c r="G6" s="5"/>
      <c r="H6" s="5"/>
      <c r="I6" s="5"/>
      <c r="J6" s="5"/>
    </row>
    <row r="9" spans="1:11" x14ac:dyDescent="0.2">
      <c r="B9" t="s">
        <v>28</v>
      </c>
    </row>
    <row r="11" spans="1:11" x14ac:dyDescent="0.2">
      <c r="B11" s="7"/>
      <c r="C11" t="s">
        <v>8</v>
      </c>
    </row>
    <row r="13" spans="1:11" x14ac:dyDescent="0.2">
      <c r="C13" s="17" t="s">
        <v>26</v>
      </c>
    </row>
    <row r="14" spans="1:11" x14ac:dyDescent="0.2">
      <c r="C14" s="7">
        <v>2</v>
      </c>
      <c r="D14" s="6" t="s">
        <v>6</v>
      </c>
      <c r="E14" t="s">
        <v>7</v>
      </c>
    </row>
    <row r="15" spans="1:11" x14ac:dyDescent="0.2">
      <c r="C15" s="7">
        <v>1</v>
      </c>
      <c r="D15" s="6" t="s">
        <v>6</v>
      </c>
      <c r="E15" t="s">
        <v>13</v>
      </c>
    </row>
    <row r="16" spans="1:11" x14ac:dyDescent="0.2">
      <c r="C16" s="7">
        <v>2000</v>
      </c>
      <c r="D16" t="s">
        <v>5</v>
      </c>
      <c r="E16" t="s">
        <v>12</v>
      </c>
    </row>
    <row r="17" spans="1:5" x14ac:dyDescent="0.2">
      <c r="C17" s="7">
        <v>125</v>
      </c>
      <c r="D17" t="s">
        <v>9</v>
      </c>
      <c r="E17" t="s">
        <v>52</v>
      </c>
    </row>
    <row r="18" spans="1:5" x14ac:dyDescent="0.2">
      <c r="C18" s="9"/>
    </row>
    <row r="19" spans="1:5" x14ac:dyDescent="0.2">
      <c r="C19" s="16" t="s">
        <v>27</v>
      </c>
    </row>
    <row r="20" spans="1:5" x14ac:dyDescent="0.2">
      <c r="C20" s="15">
        <v>1</v>
      </c>
      <c r="D20" s="6" t="s">
        <v>6</v>
      </c>
      <c r="E20" t="s">
        <v>53</v>
      </c>
    </row>
    <row r="21" spans="1:5" x14ac:dyDescent="0.2">
      <c r="C21" s="15">
        <v>6</v>
      </c>
      <c r="D21" t="s">
        <v>23</v>
      </c>
      <c r="E21" t="s">
        <v>54</v>
      </c>
    </row>
    <row r="22" spans="1:5" x14ac:dyDescent="0.2">
      <c r="C22" s="15">
        <v>4800</v>
      </c>
      <c r="D22" t="s">
        <v>24</v>
      </c>
      <c r="E22" t="s">
        <v>55</v>
      </c>
    </row>
    <row r="23" spans="1:5" x14ac:dyDescent="0.2">
      <c r="C23" s="9"/>
    </row>
    <row r="24" spans="1:5" x14ac:dyDescent="0.2">
      <c r="C24" s="16" t="s">
        <v>25</v>
      </c>
    </row>
    <row r="25" spans="1:5" x14ac:dyDescent="0.2">
      <c r="C25" s="15">
        <v>1675</v>
      </c>
      <c r="D25" t="s">
        <v>5</v>
      </c>
      <c r="E25" t="s">
        <v>31</v>
      </c>
    </row>
    <row r="26" spans="1:5" x14ac:dyDescent="0.2">
      <c r="C26" s="15">
        <v>2250</v>
      </c>
      <c r="D26" t="s">
        <v>5</v>
      </c>
      <c r="E26" t="s">
        <v>32</v>
      </c>
    </row>
    <row r="27" spans="1:5" x14ac:dyDescent="0.2">
      <c r="C27" s="15">
        <v>1200</v>
      </c>
      <c r="D27" t="s">
        <v>5</v>
      </c>
      <c r="E27" t="s">
        <v>33</v>
      </c>
    </row>
    <row r="28" spans="1:5" x14ac:dyDescent="0.2">
      <c r="C28" s="15">
        <v>2600</v>
      </c>
      <c r="D28" t="s">
        <v>5</v>
      </c>
      <c r="E28" t="s">
        <v>34</v>
      </c>
    </row>
    <row r="29" spans="1:5" x14ac:dyDescent="0.2">
      <c r="C29" s="14"/>
    </row>
    <row r="30" spans="1:5" x14ac:dyDescent="0.2">
      <c r="A30" s="18" t="s">
        <v>35</v>
      </c>
      <c r="C30" s="14"/>
    </row>
    <row r="31" spans="1:5" x14ac:dyDescent="0.2">
      <c r="C31" s="9"/>
    </row>
    <row r="32" spans="1:5" x14ac:dyDescent="0.2">
      <c r="A32" s="8" t="s">
        <v>10</v>
      </c>
      <c r="B32" t="s">
        <v>29</v>
      </c>
      <c r="C32" s="9"/>
    </row>
    <row r="33" spans="1:5" x14ac:dyDescent="0.2">
      <c r="C33">
        <f>(C14-C15)*C16</f>
        <v>2000</v>
      </c>
      <c r="D33" t="s">
        <v>5</v>
      </c>
      <c r="E33" t="s">
        <v>14</v>
      </c>
    </row>
    <row r="34" spans="1:5" x14ac:dyDescent="0.2">
      <c r="C34" s="2" t="str">
        <f>IF(C33&lt;4000,"SMALL","MEDIUM")</f>
        <v>SMALL</v>
      </c>
      <c r="D34" s="6" t="s">
        <v>6</v>
      </c>
      <c r="E34" t="s">
        <v>30</v>
      </c>
    </row>
    <row r="35" spans="1:5" x14ac:dyDescent="0.2">
      <c r="C35" s="2"/>
      <c r="D35" s="6"/>
    </row>
    <row r="37" spans="1:5" x14ac:dyDescent="0.2">
      <c r="A37" s="8" t="s">
        <v>17</v>
      </c>
      <c r="B37" t="s">
        <v>11</v>
      </c>
    </row>
    <row r="38" spans="1:5" x14ac:dyDescent="0.2">
      <c r="C38" s="7">
        <v>6</v>
      </c>
      <c r="D38" s="6" t="s">
        <v>6</v>
      </c>
      <c r="E38" t="s">
        <v>15</v>
      </c>
    </row>
    <row r="39" spans="1:5" x14ac:dyDescent="0.2">
      <c r="C39">
        <f>60/C38</f>
        <v>10</v>
      </c>
      <c r="D39" t="s">
        <v>3</v>
      </c>
      <c r="E39" t="s">
        <v>16</v>
      </c>
    </row>
    <row r="41" spans="1:5" x14ac:dyDescent="0.2">
      <c r="A41" s="8" t="s">
        <v>22</v>
      </c>
      <c r="B41" t="s">
        <v>18</v>
      </c>
    </row>
    <row r="43" spans="1:5" x14ac:dyDescent="0.2">
      <c r="B43" s="29" t="s">
        <v>19</v>
      </c>
      <c r="C43" s="11" t="s">
        <v>20</v>
      </c>
      <c r="D43" s="10"/>
    </row>
    <row r="44" spans="1:5" x14ac:dyDescent="0.2">
      <c r="B44" s="29"/>
      <c r="C44" s="5">
        <v>30</v>
      </c>
      <c r="D44" s="5"/>
    </row>
    <row r="45" spans="1:5" x14ac:dyDescent="0.2">
      <c r="B45" s="2" t="s">
        <v>21</v>
      </c>
    </row>
    <row r="46" spans="1:5" x14ac:dyDescent="0.2">
      <c r="B46" s="2" t="s">
        <v>2</v>
      </c>
      <c r="C46" s="1">
        <f>C39</f>
        <v>10</v>
      </c>
      <c r="D46" t="s">
        <v>3</v>
      </c>
    </row>
    <row r="47" spans="1:5" x14ac:dyDescent="0.2">
      <c r="B47" s="2" t="s">
        <v>4</v>
      </c>
      <c r="C47" s="1">
        <f>C16</f>
        <v>2000</v>
      </c>
      <c r="D47" t="s">
        <v>5</v>
      </c>
    </row>
    <row r="49" spans="1:5" x14ac:dyDescent="0.2">
      <c r="B49" s="30" t="s">
        <v>1</v>
      </c>
      <c r="C49" s="31">
        <f>ROUND(((C46*C47)/30),0)</f>
        <v>667</v>
      </c>
      <c r="D49" s="28" t="s">
        <v>45</v>
      </c>
    </row>
    <row r="50" spans="1:5" x14ac:dyDescent="0.2">
      <c r="B50" s="30"/>
      <c r="C50" s="31"/>
      <c r="D50" s="28"/>
    </row>
    <row r="51" spans="1:5" x14ac:dyDescent="0.2">
      <c r="B51" s="4"/>
      <c r="C51" s="13"/>
      <c r="D51" s="3"/>
    </row>
    <row r="52" spans="1:5" x14ac:dyDescent="0.2">
      <c r="A52" s="18" t="s">
        <v>36</v>
      </c>
      <c r="C52" s="14"/>
    </row>
    <row r="53" spans="1:5" x14ac:dyDescent="0.2">
      <c r="A53" s="18"/>
      <c r="C53" s="14"/>
    </row>
    <row r="54" spans="1:5" x14ac:dyDescent="0.2">
      <c r="A54" s="8" t="s">
        <v>10</v>
      </c>
      <c r="B54" s="12" t="s">
        <v>37</v>
      </c>
    </row>
    <row r="55" spans="1:5" x14ac:dyDescent="0.2">
      <c r="B55" s="12"/>
      <c r="C55">
        <f>IF(C34="SMALL",480,"--")</f>
        <v>480</v>
      </c>
      <c r="D55" t="s">
        <v>3</v>
      </c>
      <c r="E55" t="s">
        <v>38</v>
      </c>
    </row>
    <row r="56" spans="1:5" x14ac:dyDescent="0.2">
      <c r="B56" s="12"/>
    </row>
    <row r="57" spans="1:5" x14ac:dyDescent="0.2">
      <c r="A57" s="8" t="s">
        <v>17</v>
      </c>
      <c r="B57" s="12" t="s">
        <v>39</v>
      </c>
    </row>
    <row r="58" spans="1:5" x14ac:dyDescent="0.2">
      <c r="B58" s="12"/>
      <c r="C58">
        <f>C26</f>
        <v>2250</v>
      </c>
      <c r="D58" t="s">
        <v>5</v>
      </c>
      <c r="E58" t="s">
        <v>40</v>
      </c>
    </row>
    <row r="59" spans="1:5" x14ac:dyDescent="0.2">
      <c r="B59" s="12"/>
    </row>
    <row r="60" spans="1:5" x14ac:dyDescent="0.2">
      <c r="A60" s="8" t="s">
        <v>22</v>
      </c>
      <c r="B60" s="12" t="s">
        <v>41</v>
      </c>
    </row>
    <row r="61" spans="1:5" x14ac:dyDescent="0.2">
      <c r="C61" s="20">
        <f>C55*C58</f>
        <v>1080000</v>
      </c>
      <c r="D61" t="s">
        <v>42</v>
      </c>
      <c r="E61" t="s">
        <v>43</v>
      </c>
    </row>
    <row r="62" spans="1:5" x14ac:dyDescent="0.2">
      <c r="C62" s="20">
        <f>C61/7.48</f>
        <v>144385.02673796791</v>
      </c>
      <c r="D62" t="s">
        <v>45</v>
      </c>
      <c r="E62" t="s">
        <v>51</v>
      </c>
    </row>
    <row r="63" spans="1:5" x14ac:dyDescent="0.2">
      <c r="C63" s="20"/>
    </row>
    <row r="64" spans="1:5" x14ac:dyDescent="0.2">
      <c r="A64" s="8" t="s">
        <v>44</v>
      </c>
      <c r="B64" t="s">
        <v>46</v>
      </c>
      <c r="C64" s="20"/>
    </row>
    <row r="65" spans="1:6" x14ac:dyDescent="0.2">
      <c r="C65" s="20">
        <f>(PI()*((C21/2)^2))*C22</f>
        <v>135716.80263507908</v>
      </c>
      <c r="D65" t="s">
        <v>45</v>
      </c>
      <c r="E65" t="s">
        <v>47</v>
      </c>
    </row>
    <row r="66" spans="1:6" x14ac:dyDescent="0.2">
      <c r="C66" s="20"/>
    </row>
    <row r="67" spans="1:6" x14ac:dyDescent="0.2">
      <c r="A67" s="8" t="s">
        <v>48</v>
      </c>
      <c r="B67" t="s">
        <v>49</v>
      </c>
    </row>
    <row r="69" spans="1:6" x14ac:dyDescent="0.2">
      <c r="B69" s="19" t="s">
        <v>1</v>
      </c>
      <c r="C69" s="21">
        <f>ROUND((C62-C65),0)</f>
        <v>8668</v>
      </c>
      <c r="D69" s="22" t="s">
        <v>45</v>
      </c>
    </row>
    <row r="70" spans="1:6" x14ac:dyDescent="0.2">
      <c r="B70" s="19"/>
    </row>
    <row r="71" spans="1:6" x14ac:dyDescent="0.2">
      <c r="A71" s="18" t="s">
        <v>50</v>
      </c>
      <c r="C71" s="14"/>
    </row>
    <row r="72" spans="1:6" x14ac:dyDescent="0.2">
      <c r="A72" s="18"/>
      <c r="C72" s="24"/>
      <c r="F72" s="25"/>
    </row>
    <row r="73" spans="1:6" x14ac:dyDescent="0.2">
      <c r="A73" s="18"/>
      <c r="B73" s="14" t="str">
        <f>CONCATENATE(C69," cubic-feet &gt;&gt; ",C49," cubic feet")</f>
        <v>8668 cubic-feet &gt;&gt; 667 cubic feet</v>
      </c>
    </row>
    <row r="74" spans="1:6" x14ac:dyDescent="0.2">
      <c r="B74" s="23" t="str">
        <f>CONCATENATE("The required wet volume should be ",C69," cubic feet.")</f>
        <v>The required wet volume should be 8668 cubic feet.</v>
      </c>
    </row>
    <row r="76" spans="1:6" x14ac:dyDescent="0.2">
      <c r="B76" t="s">
        <v>56</v>
      </c>
    </row>
  </sheetData>
  <mergeCells count="5">
    <mergeCell ref="A1:K4"/>
    <mergeCell ref="D49:D50"/>
    <mergeCell ref="B43:B44"/>
    <mergeCell ref="B49:B50"/>
    <mergeCell ref="C49:C50"/>
  </mergeCells>
  <phoneticPr fontId="2" type="noConversion"/>
  <pageMargins left="0.75" right="0.75" top="1" bottom="1" header="0.5" footer="0.5"/>
  <pageSetup scale="7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CD18D0CEBDCA4CA37079CF911C807D" ma:contentTypeVersion="7" ma:contentTypeDescription="Create a new document." ma:contentTypeScope="" ma:versionID="d2a6755f47fa384c020dd6c1579eaf6f">
  <xsd:schema xmlns:xsd="http://www.w3.org/2001/XMLSchema" xmlns:xs="http://www.w3.org/2001/XMLSchema" xmlns:p="http://schemas.microsoft.com/office/2006/metadata/properties" xmlns:ns2="9ff0308b-aaa8-4238-b58d-3ef9deafc4ca" xmlns:ns3="e792a105-b33c-4b4e-b161-5b7a4b991387" targetNamespace="http://schemas.microsoft.com/office/2006/metadata/properties" ma:root="true" ma:fieldsID="c6cd867eaab2f9c13334436b4b5ba232" ns2:_="" ns3:_="">
    <xsd:import namespace="9ff0308b-aaa8-4238-b58d-3ef9deafc4ca"/>
    <xsd:import namespace="e792a105-b33c-4b4e-b161-5b7a4b991387"/>
    <xsd:element name="properties">
      <xsd:complexType>
        <xsd:sequence>
          <xsd:element name="documentManagement">
            <xsd:complexType>
              <xsd:all>
                <xsd:element ref="ns2:Chapter_x0020_Owner" minOccurs="0"/>
                <xsd:element ref="ns2:Status" minOccurs="0"/>
                <xsd:element ref="ns2:Chapter"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0308b-aaa8-4238-b58d-3ef9deafc4ca" elementFormDefault="qualified">
    <xsd:import namespace="http://schemas.microsoft.com/office/2006/documentManagement/types"/>
    <xsd:import namespace="http://schemas.microsoft.com/office/infopath/2007/PartnerControls"/>
    <xsd:element name="Chapter_x0020_Owner" ma:index="4" nillable="true" ma:displayName="Chapter Owner" ma:list="UserInfo" ma:SearchPeopleOnly="false" ma:SharePointGroup="820" ma:internalName="Chapter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5" nillable="true" ma:displayName="Status" ma:format="Dropdown" ma:internalName="Status" ma:readOnly="false">
      <xsd:simpleType>
        <xsd:restriction base="dms:Choice">
          <xsd:enumeration value="Draft"/>
          <xsd:enumeration value="Awaiting Approval"/>
          <xsd:enumeration value="Published"/>
          <xsd:enumeration value="Archived"/>
          <xsd:enumeration value="Supporting Documents"/>
        </xsd:restriction>
      </xsd:simpleType>
    </xsd:element>
    <xsd:element name="Chapter" ma:index="6" nillable="true" ma:displayName="Chapter" ma:decimals="0" ma:internalName="Chapt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792a105-b33c-4b4e-b161-5b7a4b991387"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Chapter_x0020_Owner xmlns="9ff0308b-aaa8-4238-b58d-3ef9deafc4ca">
      <UserInfo>
        <DisplayName>;UserInfo</DisplayName>
        <AccountId>3</AccountId>
        <AccountType/>
      </UserInfo>
    </Chapter_x0020_Owner>
    <_dlc_DocId xmlns="e792a105-b33c-4b4e-b161-5b7a4b991387">SPUT1-1446858719-145</_dlc_DocId>
    <Status xmlns="9ff0308b-aaa8-4238-b58d-3ef9deafc4ca">Published</Status>
    <Chapter xmlns="9ff0308b-aaa8-4238-b58d-3ef9deafc4ca">11</Chapter>
    <_dlc_DocIdUrl xmlns="e792a105-b33c-4b4e-b161-5b7a4b991387">
      <Url>https://seattlegov.sharepoint.com/sites/SPU-T1/DSG/_layouts/15/DocIdRedir.aspx?ID=SPUT1-1446858719-145</Url>
      <Description>SPUT1-1446858719-145</Description>
    </_dlc_DocIdUrl>
  </documentManagement>
</p:properties>
</file>

<file path=customXml/itemProps1.xml><?xml version="1.0" encoding="utf-8"?>
<ds:datastoreItem xmlns:ds="http://schemas.openxmlformats.org/officeDocument/2006/customXml" ds:itemID="{7DAF3335-48E9-4A97-BEDF-ED313DFFE90B}">
  <ds:schemaRefs>
    <ds:schemaRef ds:uri="http://schemas.microsoft.com/sharepoint/v3/contenttype/forms"/>
  </ds:schemaRefs>
</ds:datastoreItem>
</file>

<file path=customXml/itemProps2.xml><?xml version="1.0" encoding="utf-8"?>
<ds:datastoreItem xmlns:ds="http://schemas.openxmlformats.org/officeDocument/2006/customXml" ds:itemID="{58786985-28C0-40C7-B40B-579FA74CF3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0308b-aaa8-4238-b58d-3ef9deafc4ca"/>
    <ds:schemaRef ds:uri="e792a105-b33c-4b4e-b161-5b7a4b9913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5FC464-3A4E-4ABE-B4A9-B83BA00F4F42}">
  <ds:schemaRefs>
    <ds:schemaRef ds:uri="http://schemas.microsoft.com/sharepoint/events"/>
  </ds:schemaRefs>
</ds:datastoreItem>
</file>

<file path=customXml/itemProps4.xml><?xml version="1.0" encoding="utf-8"?>
<ds:datastoreItem xmlns:ds="http://schemas.openxmlformats.org/officeDocument/2006/customXml" ds:itemID="{966DC790-0389-403B-B093-1547CE7D4F2C}">
  <ds:schemaRefs>
    <ds:schemaRef ds:uri="http://schemas.microsoft.com/office/2006/metadata/properties"/>
    <ds:schemaRef ds:uri="9ff0308b-aaa8-4238-b58d-3ef9deafc4ca"/>
    <ds:schemaRef ds:uri="e792a105-b33c-4b4e-b161-5b7a4b99138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Wet Well Sizing - mph</vt:lpstr>
      <vt:lpstr>'Wet Well Sizing - mph'!Print_Area</vt:lpstr>
    </vt:vector>
  </TitlesOfParts>
  <Company>CDM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11B2 Wet Well Sizing Calcs</dc:title>
  <dc:creator>crowjm</dc:creator>
  <cp:lastModifiedBy>Huber, Dean</cp:lastModifiedBy>
  <cp:lastPrinted>2008-10-01T17:20:00Z</cp:lastPrinted>
  <dcterms:created xsi:type="dcterms:W3CDTF">2008-01-03T22:21:00Z</dcterms:created>
  <dcterms:modified xsi:type="dcterms:W3CDTF">2017-08-01T21:31:58Z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0x0101002DCD18D0CEBDCA4CA37079CF911C807D</vt:lpwstr>
  </property>
  <property fmtid="{D5CDD505-2E9C-101B-9397-08002B2CF9AE}" pid="3" name="Author">
    <vt:lpwstr>2;#;UserInfo</vt:lpwstr>
  </property>
  <property fmtid="{D5CDD505-2E9C-101B-9397-08002B2CF9AE}" pid="4" name="Security_x0020_Classification">
    <vt:lpwstr/>
  </property>
  <property fmtid="{D5CDD505-2E9C-101B-9397-08002B2CF9AE}" pid="5" name="DocStatus">
    <vt:lpwstr/>
  </property>
  <property fmtid="{D5CDD505-2E9C-101B-9397-08002B2CF9AE}" pid="6" name="_ShortcutWebId">
    <vt:lpwstr/>
  </property>
  <property fmtid="{D5CDD505-2E9C-101B-9397-08002B2CF9AE}" pid="7" name="_ShortcutUniqueId">
    <vt:lpwstr/>
  </property>
  <property fmtid="{D5CDD505-2E9C-101B-9397-08002B2CF9AE}" pid="8" name="URL">
    <vt:lpwstr/>
  </property>
  <property fmtid="{D5CDD505-2E9C-101B-9397-08002B2CF9AE}" pid="9" name="_ShortcutSiteId">
    <vt:lpwstr/>
  </property>
  <property fmtid="{D5CDD505-2E9C-101B-9397-08002B2CF9AE}" pid="10" name="Created">
    <vt:filetime>2011-06-28T01:16:50Z</vt:filetime>
  </property>
  <property fmtid="{D5CDD505-2E9C-101B-9397-08002B2CF9AE}" pid="11" name="Security Classification">
    <vt:lpwstr/>
  </property>
  <property fmtid="{D5CDD505-2E9C-101B-9397-08002B2CF9AE}" pid="12" name="db1547e23eb44cfa91dac03451320372">
    <vt:lpwstr/>
  </property>
  <property fmtid="{D5CDD505-2E9C-101B-9397-08002B2CF9AE}" pid="13" name="Modified">
    <vt:filetime>2011-07-20T05:38:11Z</vt:filetime>
  </property>
  <property fmtid="{D5CDD505-2E9C-101B-9397-08002B2CF9AE}" pid="14" name="Editor">
    <vt:lpwstr>2;#;UserInfo</vt:lpwstr>
  </property>
  <property fmtid="{D5CDD505-2E9C-101B-9397-08002B2CF9AE}" pid="15" name="k67782cd903b44f380c1182fda17f8be">
    <vt:lpwstr/>
  </property>
  <property fmtid="{D5CDD505-2E9C-101B-9397-08002B2CF9AE}" pid="16" name="_ShortcutUrl">
    <vt:lpwstr/>
  </property>
  <property fmtid="{D5CDD505-2E9C-101B-9397-08002B2CF9AE}" pid="17" name="TaxCatchAll">
    <vt:lpwstr/>
  </property>
  <property fmtid="{D5CDD505-2E9C-101B-9397-08002B2CF9AE}" pid="18" name="_dlc_DocIdItemGuid">
    <vt:lpwstr>f968a093-ecf0-53dc-82ba-227ce7fbae31</vt:lpwstr>
  </property>
</Properties>
</file>