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17"/>
  <workbookPr defaultThemeVersion="166925"/>
  <mc:AlternateContent xmlns:mc="http://schemas.openxmlformats.org/markup-compatibility/2006">
    <mc:Choice Requires="x15">
      <x15ac:absPath xmlns:x15ac="http://schemas.microsoft.com/office/spreadsheetml/2010/11/ac" url="https://seattlegov.sharepoint.com/sites/DOT_TransitMobility_GRP/Shared Documents/TRJ_40 Mobility Solutions/Emerging Mobility/Shared_Micromobility/Permits/Scooter Share 2.0/"/>
    </mc:Choice>
  </mc:AlternateContent>
  <xr:revisionPtr revIDLastSave="0" documentId="8_{C0F19E31-0D4E-4CA4-8598-741714A4FBE7}" xr6:coauthVersionLast="47" xr6:coauthVersionMax="47" xr10:uidLastSave="{00000000-0000-0000-0000-000000000000}"/>
  <bookViews>
    <workbookView xWindow="2196" yWindow="1620" windowWidth="20364" windowHeight="10740" tabRatio="710" xr2:uid="{5FE063C0-E2EA-467C-915D-1E96DB7E51FE}"/>
  </bookViews>
  <sheets>
    <sheet name="Application Intro" sheetId="16" r:id="rId1"/>
    <sheet name="Equipment &amp; Safety - Type 1" sheetId="1" r:id="rId2"/>
    <sheet name="Equipment &amp; Safety - Type 2" sheetId="12" r:id="rId3"/>
    <sheet name="Parking" sheetId="14" r:id="rId4"/>
    <sheet name="Operations &amp; Equity" sheetId="8" r:id="rId5"/>
    <sheet name="Data" sheetId="9" r:id="rId6"/>
    <sheet name="References"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8" l="1"/>
  <c r="F10" i="14"/>
  <c r="F18" i="12"/>
  <c r="F10" i="9"/>
  <c r="F18" i="1"/>
  <c r="G125" i="7"/>
  <c r="I125" i="7"/>
  <c r="J125" i="7"/>
  <c r="F23" i="16"/>
  <c r="G18" i="1"/>
  <c r="G18" i="12"/>
  <c r="D31" i="8" l="1"/>
  <c r="D30" i="8"/>
  <c r="E125" i="7"/>
  <c r="G6" i="7" l="1"/>
  <c r="V14" i="8"/>
  <c r="J126" i="7" l="1"/>
  <c r="G25" i="8"/>
  <c r="AH14" i="8"/>
  <c r="AD14" i="8"/>
  <c r="AB14" i="8"/>
  <c r="Z14" i="8"/>
  <c r="Y14" i="8"/>
  <c r="X14" i="8"/>
  <c r="AG14" i="8"/>
  <c r="V11" i="12"/>
  <c r="AG11" i="12" s="1"/>
  <c r="V10" i="12"/>
  <c r="AH10" i="12" s="1"/>
  <c r="V9" i="12"/>
  <c r="AI9" i="12" s="1"/>
  <c r="V8" i="12"/>
  <c r="AI8" i="12" s="1"/>
  <c r="V11" i="1"/>
  <c r="AH11" i="1" s="1"/>
  <c r="V10" i="1"/>
  <c r="AI10" i="1" s="1"/>
  <c r="V9" i="1"/>
  <c r="AF9" i="1" s="1"/>
  <c r="V8" i="1"/>
  <c r="AG8" i="1" s="1"/>
  <c r="AD8" i="12" l="1"/>
  <c r="X8" i="12"/>
  <c r="Y8" i="12"/>
  <c r="AH8" i="12"/>
  <c r="AC8" i="12"/>
  <c r="AC9" i="12"/>
  <c r="Z8" i="12"/>
  <c r="AF8" i="12"/>
  <c r="X9" i="12"/>
  <c r="AF9" i="12"/>
  <c r="Z11" i="12"/>
  <c r="AB8" i="12"/>
  <c r="AG8" i="12"/>
  <c r="Y9" i="12"/>
  <c r="AG9" i="12"/>
  <c r="AD11" i="12"/>
  <c r="AB9" i="12"/>
  <c r="AH11" i="12"/>
  <c r="Y9" i="1"/>
  <c r="AG9" i="1"/>
  <c r="Z9" i="1"/>
  <c r="AH9" i="1"/>
  <c r="AC9" i="1"/>
  <c r="AD9" i="1"/>
  <c r="AG10" i="1"/>
  <c r="X10" i="1"/>
  <c r="AC10" i="1"/>
  <c r="AH10" i="1"/>
  <c r="Z10" i="1"/>
  <c r="AF10" i="1"/>
  <c r="AB10" i="1"/>
  <c r="Y10" i="1"/>
  <c r="AD10" i="1"/>
  <c r="AH8" i="1"/>
  <c r="AD8" i="1"/>
  <c r="Z8" i="1"/>
  <c r="AA14" i="8"/>
  <c r="AE14" i="8"/>
  <c r="AI14" i="8"/>
  <c r="AF14" i="8"/>
  <c r="AC14" i="8"/>
  <c r="AA10" i="12"/>
  <c r="AI10" i="12"/>
  <c r="X10" i="12"/>
  <c r="AB10" i="12"/>
  <c r="AF10" i="12"/>
  <c r="AA11" i="12"/>
  <c r="AE11" i="12"/>
  <c r="AI11" i="12"/>
  <c r="AA8" i="12"/>
  <c r="AE8" i="12"/>
  <c r="Z9" i="12"/>
  <c r="AD9" i="12"/>
  <c r="AH9" i="12"/>
  <c r="Y10" i="12"/>
  <c r="AC10" i="12"/>
  <c r="AG10" i="12"/>
  <c r="X11" i="12"/>
  <c r="AB11" i="12"/>
  <c r="AF11" i="12"/>
  <c r="AE10" i="12"/>
  <c r="AA9" i="12"/>
  <c r="AE9" i="12"/>
  <c r="Z10" i="12"/>
  <c r="AD10" i="12"/>
  <c r="Y11" i="12"/>
  <c r="AC11" i="12"/>
  <c r="AA11" i="1"/>
  <c r="AE11" i="1"/>
  <c r="AI11" i="1"/>
  <c r="AA8" i="1"/>
  <c r="AE8" i="1"/>
  <c r="AI8" i="1"/>
  <c r="X11" i="1"/>
  <c r="AB11" i="1"/>
  <c r="AF11" i="1"/>
  <c r="X8" i="1"/>
  <c r="AB8" i="1"/>
  <c r="AF8" i="1"/>
  <c r="AA9" i="1"/>
  <c r="AE9" i="1"/>
  <c r="AI9" i="1"/>
  <c r="Y11" i="1"/>
  <c r="AC11" i="1"/>
  <c r="AG11" i="1"/>
  <c r="Y8" i="1"/>
  <c r="AC8" i="1"/>
  <c r="X9" i="1"/>
  <c r="AB9" i="1"/>
  <c r="AA10" i="1"/>
  <c r="AE10" i="1"/>
  <c r="Z11" i="1"/>
  <c r="AD11" i="1"/>
  <c r="F21" i="16" l="1"/>
  <c r="C23" i="16"/>
  <c r="C22" i="16"/>
  <c r="C21" i="16"/>
  <c r="G10" i="14"/>
  <c r="F20" i="16" s="1"/>
  <c r="G10" i="9" l="1"/>
  <c r="F22" i="16" s="1"/>
  <c r="F24" i="16" s="1"/>
  <c r="G18" i="7" l="1"/>
  <c r="I5"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7" i="7"/>
  <c r="G16" i="7"/>
  <c r="G15" i="7"/>
  <c r="G14" i="7"/>
  <c r="G13" i="7"/>
  <c r="G12" i="7"/>
  <c r="G11" i="7"/>
  <c r="G10" i="7"/>
  <c r="G8" i="7"/>
  <c r="G7" i="7"/>
  <c r="G5" i="7"/>
  <c r="C20" i="16" l="1"/>
  <c r="C24"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Winkler, Stefan</author>
  </authors>
  <commentList>
    <comment ref="C6" authorId="0" shapeId="0" xr:uid="{A603F0B1-F8FC-45E6-ADDE-990B041FA5A8}">
      <text>
        <r>
          <rPr>
            <sz val="9"/>
            <color indexed="81"/>
            <rFont val="Tahoma"/>
            <family val="2"/>
          </rPr>
          <t>A "Type 1 Scooter" means a device that meets the UL 2272 Standard for Electrical Systems for Personal E-Mobility Devices and possesses a floorboard, dual brakes, front and rear lights, locking cable, and a maximum speed of fifteen (15) miles per hour.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Winkler, Stefan</author>
  </authors>
  <commentList>
    <comment ref="C6" authorId="0" shapeId="0" xr:uid="{B8BBDC30-1179-4CD7-B93F-6E55546E8917}">
      <text>
        <r>
          <rPr>
            <sz val="9"/>
            <color indexed="81"/>
            <rFont val="Tahoma"/>
            <family val="2"/>
          </rPr>
          <t>“Type 2 Scooter”: A seated electric-scooter share device with a seat, dual brakes, front and
rear lights, and a maximum speed of fifteen (15) miles per hour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Winkler, Stefan</author>
  </authors>
  <commentList>
    <comment ref="B3" authorId="0" shapeId="0" xr:uid="{CB38C924-AA15-4C01-9AB8-8C3EB18D7AB0}">
      <text>
        <r>
          <rPr>
            <sz val="9"/>
            <color indexed="81"/>
            <rFont val="Tahoma"/>
            <family val="2"/>
          </rPr>
          <t>Provide answers within the vendor column for each question. SDOT will validate a subset of all responses with each city. As with all aspects of this application, each vendor's response will be shared with applying vendors. But, only this page will be considered in response to discrepancies pointed out by competing vendors.</t>
        </r>
      </text>
    </comment>
    <comment ref="G126" authorId="0" shapeId="0" xr:uid="{56B2397E-D068-419E-A958-0AC4CB9C5099}">
      <text>
        <r>
          <rPr>
            <sz val="9"/>
            <color indexed="81"/>
            <rFont val="Tahoma"/>
            <family val="2"/>
          </rPr>
          <t>invalid=disqualified=X
no=0
yes=1
score: multiply average by 12.5</t>
        </r>
        <r>
          <rPr>
            <b/>
            <sz val="9"/>
            <color indexed="81"/>
            <rFont val="Tahoma"/>
            <family val="2"/>
          </rPr>
          <t xml:space="preserve">
</t>
        </r>
      </text>
    </comment>
    <comment ref="I126" authorId="0" shapeId="0" xr:uid="{0CF13A89-D96A-44F9-B414-6FC1E64E9C1D}">
      <text>
        <r>
          <rPr>
            <sz val="9"/>
            <color indexed="81"/>
            <rFont val="Tahoma"/>
            <family val="2"/>
          </rPr>
          <t>invalid=disqualified=X
no=0
yes=1
score: multiply average by 12.5</t>
        </r>
        <r>
          <rPr>
            <b/>
            <sz val="9"/>
            <color indexed="81"/>
            <rFont val="Tahoma"/>
            <family val="2"/>
          </rPr>
          <t xml:space="preserve">
</t>
        </r>
      </text>
    </comment>
  </commentList>
</comments>
</file>

<file path=xl/sharedStrings.xml><?xml version="1.0" encoding="utf-8"?>
<sst xmlns="http://schemas.openxmlformats.org/spreadsheetml/2006/main" count="552" uniqueCount="326">
  <si>
    <t>Vendor Information</t>
  </si>
  <si>
    <t>Vendor Name</t>
  </si>
  <si>
    <t xml:space="preserve"> </t>
  </si>
  <si>
    <t>Vendor Contact Name</t>
  </si>
  <si>
    <t>Contact Email</t>
  </si>
  <si>
    <t>Contact Phone</t>
  </si>
  <si>
    <t>Required Completed Documents</t>
  </si>
  <si>
    <t>Document</t>
  </si>
  <si>
    <t>Appendix</t>
  </si>
  <si>
    <t>Completed</t>
  </si>
  <si>
    <t>Indemnity Agreement</t>
  </si>
  <si>
    <t xml:space="preserve">A </t>
  </si>
  <si>
    <t>Insurance Requirements</t>
  </si>
  <si>
    <t>B</t>
  </si>
  <si>
    <t>Surety Bond Form</t>
  </si>
  <si>
    <t>C</t>
  </si>
  <si>
    <t>Application Evaluation</t>
  </si>
  <si>
    <t>F</t>
  </si>
  <si>
    <t xml:space="preserve"> Like the permit, the application is divided into five (5) major sections: Equipment and Safety, Parking, Operations, Data, and Compliance. The aggregate score of each section within this workbook makes up the total score for the application: 100 points.
Each Scooter 'Type,' as defined in G2.(d)18.i-ii, is graded against the same Scooter type. Vendors applying for mixed fleets, as allowed in Requirement AF1(c), shall have the score of each scooter type under Equipment and Safety applied based on the proportional volume of scooters proposed and then added to the total score of the other the section of the application
(i.e. 
40% of the fleet is applied to a Type 1 scooter and it receives a score of 9
60% of the fleet is applied to a Type 2 scooter and it receives a score of 8.5
[9*0.40] + [8.5*0.60] = 8.7 total score for Equipment and Safety)
In each section, provide the response for each query, either within an attachment or within the provided cell. Provide information on past performance and Seattle and/or other jurisdictions, as well as plans for tailoring services to Seattle. Please limit total narrative response to no more than 70 pages, and indicate clearly which questions are covered in which sections. The responses will be validated, graded, and ranked by a panel of SDOT staff.
In an effort to provide a transparent process, the responses of each vendor's application will be shared with all applicants. </t>
  </si>
  <si>
    <t>Grading Rubric</t>
  </si>
  <si>
    <t>Vendor Score</t>
  </si>
  <si>
    <t>Section</t>
  </si>
  <si>
    <t>Max Score</t>
  </si>
  <si>
    <t>Equipment and Safety</t>
  </si>
  <si>
    <t>Parking</t>
  </si>
  <si>
    <t>Operations</t>
  </si>
  <si>
    <t>Data</t>
  </si>
  <si>
    <t>References</t>
  </si>
  <si>
    <t>References*</t>
  </si>
  <si>
    <t>Total Score</t>
  </si>
  <si>
    <t xml:space="preserve">*Note: An earlier version of this application published 4/11/22 incorrectly listed "Compliance" instead of "References" under Vendor Score. That has been corrected above as of 4/14/22. </t>
  </si>
  <si>
    <t>Equipment and Safety - Type 1 Scooter (standing)</t>
  </si>
  <si>
    <t>Vendor</t>
  </si>
  <si>
    <t>SDOT</t>
  </si>
  <si>
    <t>SDOT Staff Enter Vendor Rankings</t>
  </si>
  <si>
    <t>MAX</t>
  </si>
  <si>
    <t>Vendor Curved Scores</t>
  </si>
  <si>
    <t>ATT^</t>
  </si>
  <si>
    <t>Query*</t>
  </si>
  <si>
    <t>Response</t>
  </si>
  <si>
    <t>Rubric</t>
  </si>
  <si>
    <t>Max</t>
  </si>
  <si>
    <t>Score</t>
  </si>
  <si>
    <t>V1</t>
  </si>
  <si>
    <t>V2</t>
  </si>
  <si>
    <t>V3</t>
  </si>
  <si>
    <t>V4</t>
  </si>
  <si>
    <t>V5</t>
  </si>
  <si>
    <t>V6</t>
  </si>
  <si>
    <t>V7</t>
  </si>
  <si>
    <t>V8</t>
  </si>
  <si>
    <t>V9</t>
  </si>
  <si>
    <t>V10</t>
  </si>
  <si>
    <t>V11</t>
  </si>
  <si>
    <t>V12</t>
  </si>
  <si>
    <t>A-ES1.1</t>
  </si>
  <si>
    <t>Attach all illustrative images and specifications described in Requirement ES1.2(c).</t>
  </si>
  <si>
    <t>incomplete=disqualified=X
complete=qualified=0</t>
  </si>
  <si>
    <t>Does the device meet the requirements for Type 1 Scooter as described in Requirement G2.(d)18.i, as well as Requirements ES2?</t>
  </si>
  <si>
    <t>no=disqualified=X
yes=qualified=0</t>
  </si>
  <si>
    <t>How tamper resistant are the brakes? (see images described in Requirement ES1.2[c]8)</t>
  </si>
  <si>
    <t>exposed brake lines=0
brake lines sheathed in cable housing outside frame=1
brake lines partially within device frame=1.5
brake lines nearly/fully within frame=2</t>
  </si>
  <si>
    <t>Distance between the centers of front and rear wheels</t>
  </si>
  <si>
    <t>ranked highest to lowest;
scored on a curve with the highest percentage equal to the max score</t>
  </si>
  <si>
    <t>Max Load (kg)</t>
  </si>
  <si>
    <t>Width of the floorboard</t>
  </si>
  <si>
    <t>Tire diameter at the widest point</t>
  </si>
  <si>
    <t>Suspension or Pneumatic Tires</t>
  </si>
  <si>
    <t>no=0
yes=1</t>
  </si>
  <si>
    <t>Swappable battery</t>
  </si>
  <si>
    <t>Any unique specifications as described in ES1.2(c )23.</t>
  </si>
  <si>
    <t>nothing noteworthy=0
innovative approach to durability OR safety=.5
innovative approach to safety AND durability=1</t>
  </si>
  <si>
    <t>A-ES1.2</t>
  </si>
  <si>
    <t>Attach illustrated images of the placement of the information described in Requirement ES3.1-4.</t>
  </si>
  <si>
    <t>A-ES1.3</t>
  </si>
  <si>
    <t>Attach illustrated images of the Braille Identifier described in Requirement ES3.4.</t>
  </si>
  <si>
    <t>incomplete=disqualified=X
complete, validated=qualified=0</t>
  </si>
  <si>
    <t>A-ES1.4</t>
  </si>
  <si>
    <t>Will devices participate in Emergency Unlocking, as described in Requirement ES2.8? (Attach a description [≤ 250 words] of the method for unlocking and providing devices free of charge.)</t>
  </si>
  <si>
    <t>no=0
completed attachment, yes=0.5</t>
  </si>
  <si>
    <t>Total</t>
  </si>
  <si>
    <t>*Vendor commits to each response for the entirety of the pilot period. 
^Attach section responses in an addendum.</t>
  </si>
  <si>
    <t>Equipment and Safety - Type 2 Scooter (seated)</t>
  </si>
  <si>
    <t>A-ES2.1</t>
  </si>
  <si>
    <t>Does the device meet the requirements for Type 2 Scooter as described in Requirement G2.(d)18.i, as well as Requirements ES2?</t>
  </si>
  <si>
    <t>Cargo space (cm3)</t>
  </si>
  <si>
    <t>A-P1</t>
  </si>
  <si>
    <t xml:space="preserve">Attach a description, illustrative images, and any data relating to how the company ensured staff parked devices correctly during the pilot period in Seattle and/or in other jurisdictions, and plans ensuring devices are parked correctly in the future. </t>
  </si>
  <si>
    <t xml:space="preserve">incomplete=disqualified=X
complete=1
complete, Seattle-specific plan=2
complete, Seattle-specific plan, innovative,  performance in Seattle pilot and/or in other jurisdictions=3-4
</t>
  </si>
  <si>
    <t>A-P2</t>
  </si>
  <si>
    <t>Attach a description and illustrative images of how the company employed appropriate geofencing capabilities during the pilot period in Seattle and/or in other jurisdictions. Include data showing performance related to the effectiveness of these geofences, such as how often devices are parked in no-parking zones, and the plans for employing effective geofences in Seattle.</t>
  </si>
  <si>
    <t>A-P3</t>
  </si>
  <si>
    <t xml:space="preserve">Attach a description and illustrative images of how the company detected and reparked improperly parked devices (including the use of any Automated Driving Technology, as defined in Requirement O2.9) during the pilot period in Seattle and/or in other jurisdictions, and plans ensuring devices are parked correctly in the future. </t>
  </si>
  <si>
    <t xml:space="preserve">incomplete=disqualified=X
complete=1
complete, Seattle-specific plan=2
complete, Seattle-specific, innovative,  performance in Seattle pilot and/or in other jurisdictions=3-4
</t>
  </si>
  <si>
    <t>A-P4</t>
  </si>
  <si>
    <t>Attach a description and illustrative images of how the company inspected devices to ensure they are in good working order during the pilot period in Seattle and/or in other jurisdictions, and plans ensuring devices are parked correctly in the future. Include data about how the company performed relative to maintenance targets outlined in CE4.3 of the Scooter Share Pilot Permit Requirements (no more than 10% unsafe to operate and a minimum of 70% in good working order and available for rental) either in Seattle or how the company met equivalent metrics in other jurisdictions.</t>
  </si>
  <si>
    <t>A-P5</t>
  </si>
  <si>
    <t>Attach a description and illustrative images of how the company required riders to park safely with an increased awareness for those with disabilities, including photos and description of how the rider is instructed to take a correct Trip-End Photo capability, required in O4.4, during the pilot period in Seattle and/or in other jurisdictions. Include data about how the company performed relative to parking targets outlined in CE4.2 of the Scooter Share Pilot Permit Conditions (target: less than 3% of devices found to be obstructions), either during the pilot period in Seattle and/or provide data relative to equivalent metrics for other jurisdictions. Include plans for improving upon parking results from the Seattle pilot period and/or results from other jurisdictions.</t>
  </si>
  <si>
    <t>incomplete=disqualified=X
complete=1-2
complete, Seattle-specific plan=3-7
complete, Seattle-specific, innovative, performance in Seattle and/or other jurisdictions=8-10</t>
  </si>
  <si>
    <t>Prior to responding to this section, watch 
rootedinrights.org/video/bike-share-parking-do-the-right-thing/</t>
  </si>
  <si>
    <t>Operations &amp; Equity</t>
  </si>
  <si>
    <t>A-O1</t>
  </si>
  <si>
    <t>What is the initial number of Type 1 Scooters to be deployed? (In an attachment, map the initial service area for each Type 1 Scooter.)</t>
  </si>
  <si>
    <t>What is the initial number of Type 2 Scooters to be deployed? (In an attachment, map the initial service area for each Type 2 Scooter.)</t>
  </si>
  <si>
    <t>If applicable, attach a disclosure for not meeting the minimum fleet size requirement and a fleet deployment schedule as described in Requirement O1.4.</t>
  </si>
  <si>
    <t>A-O2</t>
  </si>
  <si>
    <t>If currently operating in Seattle, attach a map and describe the approach to deployment including how you deployed to equity focus neighborhoods and West Seattle. If not currently operating in Seattle, attach a map of the approach of getting from the initial deployment to a fully deployed fleet including the equity focus neighborhoods (described in Requirement O1.5 and Appendix D) and West Seattle (described in Requirement O1.6); describe how you have approached deployment to focus neighborhoods as required by the jurisdiction(s) where the company has operated.</t>
  </si>
  <si>
    <t>incomplete= disqualified=X
complete=1
complete; detailed, multiphased mapping and description=2
complete; detailed, multiphased mapping and description, heavy emphasis on equity focus neighborhoods=3</t>
  </si>
  <si>
    <t>A-O3</t>
  </si>
  <si>
    <t>Describe the plan for reducing/minimizing emissions from fleet operations, including any plans to electrify fleet vehicles, minimize trips, or other actions. Include information about past specific actions you have taken in Seattle and/or other jurisdictions, including results of these actions, as applicable.</t>
  </si>
  <si>
    <t>incomplete/not satisfactory=0
complete, seattle-specific plan=1 
complete, seattle-specific plan, performance in Seattle and/or other jurisdictions, innovative=2</t>
  </si>
  <si>
    <t>A-O4</t>
  </si>
  <si>
    <t xml:space="preserve">Describe the plan for encouraging riders to ride properly and safely, e.g. not on sidewalks. Include data results from how technology and/or education solutions have been effective in Seattle and/or in other jurisdictions. </t>
  </si>
  <si>
    <t>incomplete/not satisfactory=0
technology OR education components=1-3
innovative, technology AND education components=4-5
innovative, technology and education components, Seattle-specific plan=6-7
innovative, including technology and education components with proven results from Seattle and/or other jurisdictions, and Seattle-specific plan=8-10</t>
  </si>
  <si>
    <t>A-O5</t>
  </si>
  <si>
    <t>Attach a description of the procedure for receiving and responding to reports received under Requirements O2.1, O2.4, and O2.7. Provide data and supporting narrative to show the company's performance relative to these requirements during the pilot period in Seattle, and/or performance on timely report response in other jurisdictions.</t>
  </si>
  <si>
    <t>incomplete=disqualified=X
complete=0.5
complete, detailed=1
complete, detailed, strong performance during Seattle pilot period or in other jurisdictions on report-response, including plans for improvement=2</t>
  </si>
  <si>
    <t>A-O6</t>
  </si>
  <si>
    <t>Attach illustrative images of the required public contact information described in Requirement O3.1.</t>
  </si>
  <si>
    <t>not provided=disqualified=X
provided=0</t>
  </si>
  <si>
    <t>A-O7</t>
  </si>
  <si>
    <t>If known, attach the contact information for City use as described in Requirement O3.2.</t>
  </si>
  <si>
    <t>A-O8</t>
  </si>
  <si>
    <t>What is the maximum amount a low income rider will pay to unlock and ride the device for 15 minutes? (Attach the pricing structure and exhibits showing disclosure of the pricing structure to riders, as described in Requirement O4.2)</t>
  </si>
  <si>
    <t>&gt;$0.375=disqualified=X
≤$0.375 = 1.0</t>
  </si>
  <si>
    <t>A-O9</t>
  </si>
  <si>
    <t>Provide data and supporting narrative to show how the company has increased registration in reduced-fare programs for low-income riders, in Seattle and/or in other jurisdictions. Describe any plans for increasing registration for, and use of, these programs.</t>
  </si>
  <si>
    <t>incomplete/not satisfactory=0
complete, Seattle-specific plan=1
complete, Seattle-specific plan, innovative, performance in other cities=2-3</t>
  </si>
  <si>
    <t>A-O10</t>
  </si>
  <si>
    <t>Attach a description and illustrative images of the way a low-barrier rental takes place, as described in Requirement O4.3. Provide data and supporting narrative to show how the company provided and promoted this option in Seattle and/or in other jurisdictions.</t>
  </si>
  <si>
    <t>incomplete= disqualified=X
complete=1
complete, easy to access options=2</t>
  </si>
  <si>
    <t>A-O11</t>
  </si>
  <si>
    <t>Attach a description and illustrative images of the helmet distribution plan, as described in Requirement O4.6. Provide data and supporting narrative including how many helmets were distributed and in what communities, in Seattle and/or in other jurisdictions.</t>
  </si>
  <si>
    <t>incomplete=disqualified=X
complete=0
complete, examples from other jurisdictions and/or performance in Seattle=1
complete, incentivizes or requires use while riding, examples from other jurisdictions and/or performance in Seattle = 2</t>
  </si>
  <si>
    <t>A-O12</t>
  </si>
  <si>
    <t>Will the maximum device speed be limited to a speed of 8 MPH on a riders first use of the device, as described in Requirement O4.7?</t>
  </si>
  <si>
    <t>A-O13</t>
  </si>
  <si>
    <t>Attach illustrative images of the Rider On-Device Education signage, as described in Requirement ES3.3 and O6.3(c )1.</t>
  </si>
  <si>
    <t>incomplete= disqualified=X
complete, accurate to Seattle law=1</t>
  </si>
  <si>
    <t>A-O14</t>
  </si>
  <si>
    <t>Attach a description and illustrative images of the Digital Safe Parking and Riding Education Program described in Requirement O6.2.</t>
  </si>
  <si>
    <t>incomplete= disqualified=X
complete and accurate=1
complete, accurate, understandable across languages=2
complete, accurate, understandable across languages, exceptional flow, perfomance in Seattle pilot or other jurisdictions=3</t>
  </si>
  <si>
    <t>A-O15</t>
  </si>
  <si>
    <t>Attach a description and illustrative images of plans for any other educational programs related to safe parking and riding. Describe programs the company has implemented in other jurisdictions and/or in the Seattle pilot.</t>
  </si>
  <si>
    <t xml:space="preserve">incomplete/not satisfactory=0
complete, Seattle-specific plan=1
complete, Seattle-specific plan and performance in Seattle or other jurisdictions=2
</t>
  </si>
  <si>
    <t>A-O16</t>
  </si>
  <si>
    <t>Attach a description of the plan to inform riders and prospective riders in equity focus neighborhoods (described in G2(d).7), people with disabilities, people experiencing homelessness or housing insecurity, LGBTQ people, women and girls, youth, and seniors about the equity elements described in Requirement O7.4(b). Describe how the company has reached equity focus neighborhoods, including any relationships or partnerships established with community groups, in Seattle during the pilot period and/or in other jurisdictions.</t>
  </si>
  <si>
    <t xml:space="preserve">incomplete=disqualified=X
complete=1
complete, Seattle-specific plan=2
complete, Seattle-specific plan and examples from Seattle and/or other jurisdictions=3
</t>
  </si>
  <si>
    <t>A-O17</t>
  </si>
  <si>
    <t>Attach a description and illustrative images of the plan to provide the Tier 1 language support described in Requirement O7.2 and the marketing documentation described in Requirement O7.4(a). Attach examples of language support and describe how you reached people who speak Tier 1 languages if in Seattle and/or how you reached people who speak languages other than English as requested by other jurisdictions.</t>
  </si>
  <si>
    <t>incomplete=disqualified=X
complete=1
complete, accurate language samples=2
complete, accurate language samples, Seattle-specific plan=3</t>
  </si>
  <si>
    <t>A-O18</t>
  </si>
  <si>
    <t>Attach a description and illustrative images of any other appropriate equity-related goals, strategies, or actions proposed with respect to Requirements O7.4(d). Cite examples the company has implemented Seattle and/or in other jurisdictions.</t>
  </si>
  <si>
    <t>incomplete/not satisfactory=0
complete, Seattle-specific plan=1
complete, Seattle-specific plan, innovative, examples=2</t>
  </si>
  <si>
    <t>*Equity Scoring:</t>
  </si>
  <si>
    <t>*Safety Scoring:</t>
  </si>
  <si>
    <t>Data Sharing</t>
  </si>
  <si>
    <t>A-D1</t>
  </si>
  <si>
    <t>Provide the plan for providing SDOT an accurate VMT reports, as described in Requirement  DS1(c ). Describe how the company has completed this in Seattle or in other jurisdictions.</t>
  </si>
  <si>
    <t>incomplete= 0
complete=1
complete, innovative, Seattle-specific plan, examples from Seattle and/or other jurisdictions=2</t>
  </si>
  <si>
    <t>A-D2</t>
  </si>
  <si>
    <t>Describe the ability to participate in mobility as a service (MaaS) integration, particularly as it pertains to participating in the Transit Go Rewards App with King County Metro, and/or other potential integrations.</t>
  </si>
  <si>
    <t xml:space="preserve">incomplete= 0
complete=1 
complete, detailed plan=2
complete, detailed, Seattle-specific plan and results from Seattle and/or other jurisdictions=3
</t>
  </si>
  <si>
    <t>A-D3</t>
  </si>
  <si>
    <t>What version of Mobility Data Specification is the company using?</t>
  </si>
  <si>
    <t>incomplete= disqualified=X
complete=0</t>
  </si>
  <si>
    <t>A-D4</t>
  </si>
  <si>
    <t>Are the vendor's General Bike Share Feed Specification (GBFS) feeds public?</t>
  </si>
  <si>
    <t>A-D5</t>
  </si>
  <si>
    <t>Attach the disclosure language to which riders must agree, as described in Requirement DS5.</t>
  </si>
  <si>
    <t>Instructions</t>
  </si>
  <si>
    <t>VENDOR</t>
  </si>
  <si>
    <t>City</t>
  </si>
  <si>
    <t>ST</t>
  </si>
  <si>
    <t>In which cities did your company deploy at least one device (bike or scooter) or maintain and operate a fleet of devices between the dates of June, 2018 to December 2021? Please add lines for any additional cities.</t>
  </si>
  <si>
    <t>Did your company receive official permission from a city agency for this deployment? (If necessary, provide a short explanation within the cell note.)</t>
  </si>
  <si>
    <t>Since the deployment of your company's first device in this city, did the city issue a written request for your company to discontinue operations due to compliance issues? If necessary, provide a short explanation within the 'cell note' field (right click cell)</t>
  </si>
  <si>
    <t>City Contact Name</t>
  </si>
  <si>
    <t>Email Address</t>
  </si>
  <si>
    <t>Phone Number</t>
  </si>
  <si>
    <t>Los Angeles</t>
  </si>
  <si>
    <t>CA</t>
  </si>
  <si>
    <t>Sacramento</t>
  </si>
  <si>
    <t>San Francisco</t>
  </si>
  <si>
    <t>Boulder</t>
  </si>
  <si>
    <t>CO</t>
  </si>
  <si>
    <t>Washington</t>
  </si>
  <si>
    <t>DC</t>
  </si>
  <si>
    <t>Chicago</t>
  </si>
  <si>
    <t>IL</t>
  </si>
  <si>
    <t>Charlotte</t>
  </si>
  <si>
    <t>NC</t>
  </si>
  <si>
    <t>Portland</t>
  </si>
  <si>
    <t>OR</t>
  </si>
  <si>
    <t>Philadelphia</t>
  </si>
  <si>
    <t>PA</t>
  </si>
  <si>
    <t>Austin</t>
  </si>
  <si>
    <t>TX</t>
  </si>
  <si>
    <t>San Antonio</t>
  </si>
  <si>
    <t>Arlington</t>
  </si>
  <si>
    <t>VA</t>
  </si>
  <si>
    <t>Phoenix</t>
  </si>
  <si>
    <t>AZ</t>
  </si>
  <si>
    <t>Tucson</t>
  </si>
  <si>
    <t>Cupertino</t>
  </si>
  <si>
    <t>Long Beach</t>
  </si>
  <si>
    <t>Oakland</t>
  </si>
  <si>
    <t>Palo Alto</t>
  </si>
  <si>
    <t>Pasadena</t>
  </si>
  <si>
    <t>San Jose</t>
  </si>
  <si>
    <t>San Luis Obispo</t>
  </si>
  <si>
    <t>Santa Monica</t>
  </si>
  <si>
    <t>Ventura</t>
  </si>
  <si>
    <t>West Hollywood</t>
  </si>
  <si>
    <r>
      <t>Denver</t>
    </r>
    <r>
      <rPr>
        <b/>
        <vertAlign val="superscript"/>
        <sz val="4"/>
        <color theme="1"/>
        <rFont val="Calibri"/>
        <family val="2"/>
        <scheme val="minor"/>
      </rPr>
      <t>[i]</t>
    </r>
  </si>
  <si>
    <t>Fort Collins</t>
  </si>
  <si>
    <t>New Haven</t>
  </si>
  <si>
    <t>CT</t>
  </si>
  <si>
    <t>Fort Lauderdale</t>
  </si>
  <si>
    <t>FL</t>
  </si>
  <si>
    <t>Miami Beach</t>
  </si>
  <si>
    <t>Orlando</t>
  </si>
  <si>
    <t>Tampa</t>
  </si>
  <si>
    <t>West Palm Beach</t>
  </si>
  <si>
    <t>Atlanta*</t>
  </si>
  <si>
    <t>GA</t>
  </si>
  <si>
    <t>Honolulu</t>
  </si>
  <si>
    <t>HA</t>
  </si>
  <si>
    <t>Indianapolis</t>
  </si>
  <si>
    <t>IN</t>
  </si>
  <si>
    <r>
      <t>Louisville</t>
    </r>
    <r>
      <rPr>
        <b/>
        <vertAlign val="superscript"/>
        <sz val="4"/>
        <color theme="1"/>
        <rFont val="Calibri"/>
        <family val="2"/>
        <scheme val="minor"/>
      </rPr>
      <t>[l]</t>
    </r>
  </si>
  <si>
    <t>KY</t>
  </si>
  <si>
    <t>New Orleans</t>
  </si>
  <si>
    <t>LA</t>
  </si>
  <si>
    <t>Boston</t>
  </si>
  <si>
    <t>MA</t>
  </si>
  <si>
    <t>Cambridge</t>
  </si>
  <si>
    <t>Somerville</t>
  </si>
  <si>
    <r>
      <t>Baltimore</t>
    </r>
    <r>
      <rPr>
        <b/>
        <vertAlign val="superscript"/>
        <sz val="4"/>
        <color theme="1"/>
        <rFont val="Calibri"/>
        <family val="2"/>
        <scheme val="minor"/>
      </rPr>
      <t>[m]</t>
    </r>
  </si>
  <si>
    <t>MD</t>
  </si>
  <si>
    <t>Detroit</t>
  </si>
  <si>
    <t>MI</t>
  </si>
  <si>
    <t>Grand Rapids</t>
  </si>
  <si>
    <t>Minneapolis</t>
  </si>
  <si>
    <t>MN</t>
  </si>
  <si>
    <r>
      <t>St. Louis</t>
    </r>
    <r>
      <rPr>
        <b/>
        <vertAlign val="superscript"/>
        <sz val="4"/>
        <color theme="1"/>
        <rFont val="Calibri"/>
        <family val="2"/>
        <scheme val="minor"/>
      </rPr>
      <t>[m]</t>
    </r>
  </si>
  <si>
    <t>MO</t>
  </si>
  <si>
    <t>Durham</t>
  </si>
  <si>
    <t>Raleigh</t>
  </si>
  <si>
    <t>Hoboken</t>
  </si>
  <si>
    <t>NJ</t>
  </si>
  <si>
    <t>New York</t>
  </si>
  <si>
    <t>NY</t>
  </si>
  <si>
    <t>Cincinnati</t>
  </si>
  <si>
    <t>OH</t>
  </si>
  <si>
    <t>Columbus</t>
  </si>
  <si>
    <t>Harrisburg</t>
  </si>
  <si>
    <t>Providence</t>
  </si>
  <si>
    <t>RI</t>
  </si>
  <si>
    <t>Charleston</t>
  </si>
  <si>
    <t>SC</t>
  </si>
  <si>
    <t>Chattanooga</t>
  </si>
  <si>
    <t>TN</t>
  </si>
  <si>
    <t>Memphis</t>
  </si>
  <si>
    <t>Nashville</t>
  </si>
  <si>
    <t>Dallas</t>
  </si>
  <si>
    <t>El Paso</t>
  </si>
  <si>
    <t>Fort Worth</t>
  </si>
  <si>
    <t>Houston</t>
  </si>
  <si>
    <t>Salt Lake City</t>
  </si>
  <si>
    <t>UT</t>
  </si>
  <si>
    <t>Alexandria</t>
  </si>
  <si>
    <t>Burlington</t>
  </si>
  <si>
    <t>VT</t>
  </si>
  <si>
    <t>Bellevue</t>
  </si>
  <si>
    <t>WA</t>
  </si>
  <si>
    <t>Vancouver</t>
  </si>
  <si>
    <t>Madison</t>
  </si>
  <si>
    <t>WI</t>
  </si>
  <si>
    <t>Hamilton</t>
  </si>
  <si>
    <t>Miami</t>
  </si>
  <si>
    <r>
      <t>Boise</t>
    </r>
    <r>
      <rPr>
        <b/>
        <vertAlign val="superscript"/>
        <sz val="4"/>
        <color theme="1"/>
        <rFont val="Calibri"/>
        <family val="2"/>
        <scheme val="minor"/>
      </rPr>
      <t>[r]</t>
    </r>
  </si>
  <si>
    <t>ID</t>
  </si>
  <si>
    <t>Birmingham</t>
  </si>
  <si>
    <t>AL</t>
  </si>
  <si>
    <t>Huntsville</t>
  </si>
  <si>
    <t>Mobile</t>
  </si>
  <si>
    <t>Little Rock</t>
  </si>
  <si>
    <t>AR</t>
  </si>
  <si>
    <t>Chandler</t>
  </si>
  <si>
    <t>Mesa</t>
  </si>
  <si>
    <t>Scottsdale</t>
  </si>
  <si>
    <t>Tempe</t>
  </si>
  <si>
    <t>Bakersfield</t>
  </si>
  <si>
    <t>San Diego</t>
  </si>
  <si>
    <r>
      <t>Jacksonville</t>
    </r>
    <r>
      <rPr>
        <b/>
        <vertAlign val="superscript"/>
        <sz val="4"/>
        <color theme="1"/>
        <rFont val="Calibri"/>
        <family val="2"/>
        <scheme val="minor"/>
      </rPr>
      <t>[f]</t>
    </r>
  </si>
  <si>
    <t>Tallahassee</t>
  </si>
  <si>
    <t>Fort Wayne</t>
  </si>
  <si>
    <t>Wichita</t>
  </si>
  <si>
    <t>KS</t>
  </si>
  <si>
    <t>Lexington</t>
  </si>
  <si>
    <t>Baton Rouge</t>
  </si>
  <si>
    <t>Lansing</t>
  </si>
  <si>
    <t>Saint Paul</t>
  </si>
  <si>
    <t>Kansas City</t>
  </si>
  <si>
    <t>Greensboro</t>
  </si>
  <si>
    <t>Winston–Salem</t>
  </si>
  <si>
    <t>Buffalo</t>
  </si>
  <si>
    <t xml:space="preserve">Yonkers </t>
  </si>
  <si>
    <t>Cleveland</t>
  </si>
  <si>
    <t>Toledo</t>
  </si>
  <si>
    <t>Oklahoma City</t>
  </si>
  <si>
    <t>OK</t>
  </si>
  <si>
    <t>Tulsa</t>
  </si>
  <si>
    <t xml:space="preserve">Columbia </t>
  </si>
  <si>
    <t>Knoxville</t>
  </si>
  <si>
    <t>College Station</t>
  </si>
  <si>
    <t>Waco</t>
  </si>
  <si>
    <r>
      <t>Norfolk</t>
    </r>
    <r>
      <rPr>
        <b/>
        <vertAlign val="superscript"/>
        <sz val="4"/>
        <color theme="1"/>
        <rFont val="Calibri"/>
        <family val="2"/>
        <scheme val="minor"/>
      </rPr>
      <t>[m]</t>
    </r>
  </si>
  <si>
    <t>Richmond</t>
  </si>
  <si>
    <t>Virginia Beach</t>
  </si>
  <si>
    <t>Spokane</t>
  </si>
  <si>
    <t>Tacoma</t>
  </si>
  <si>
    <t>Milwaukee</t>
  </si>
  <si>
    <t>1=valid; x=invalid</t>
  </si>
  <si>
    <t>1=valid; x=invalid (disqualified); 0=no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</si>
</sst>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0">
    <font>
      <sz val="11"/>
      <color theme="1"/>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sz val="8"/>
      <name val="Calibri"/>
      <family val="2"/>
      <scheme val="minor"/>
    </font>
    <font>
      <sz val="11"/>
      <color rgb="FF0070C0"/>
      <name val="Calibri"/>
      <family val="2"/>
      <scheme val="minor"/>
    </font>
    <font>
      <sz val="11"/>
      <name val="Calibri"/>
      <family val="2"/>
      <scheme val="minor"/>
    </font>
    <font>
      <sz val="11"/>
      <color rgb="FFFF0000"/>
      <name val="Calibri"/>
      <family val="2"/>
      <scheme val="minor"/>
    </font>
    <font>
      <sz val="9"/>
      <color indexed="81"/>
      <name val="Tahoma"/>
      <family val="2"/>
    </font>
    <font>
      <sz val="10.5"/>
      <color theme="1"/>
      <name val="Segoe UI"/>
      <family val="2"/>
    </font>
    <font>
      <sz val="11"/>
      <color theme="8"/>
      <name val="Calibri"/>
      <family val="2"/>
      <scheme val="minor"/>
    </font>
    <font>
      <b/>
      <sz val="9"/>
      <color indexed="81"/>
      <name val="Tahoma"/>
      <family val="2"/>
    </font>
    <font>
      <b/>
      <sz val="11"/>
      <name val="Calibri"/>
      <family val="2"/>
      <scheme val="minor"/>
    </font>
    <font>
      <u/>
      <sz val="11"/>
      <color theme="10"/>
      <name val="Calibri"/>
      <family val="2"/>
      <scheme val="minor"/>
    </font>
    <font>
      <sz val="11"/>
      <color rgb="FF00B0F0"/>
      <name val="Calibri"/>
      <family val="2"/>
      <scheme val="minor"/>
    </font>
    <font>
      <b/>
      <sz val="11"/>
      <color rgb="FF00B0F0"/>
      <name val="Calibri"/>
      <family val="2"/>
      <scheme val="minor"/>
    </font>
    <font>
      <b/>
      <vertAlign val="superscript"/>
      <sz val="4"/>
      <color theme="1"/>
      <name val="Calibri"/>
      <family val="2"/>
      <scheme val="minor"/>
    </font>
    <font>
      <sz val="11"/>
      <color rgb="FF000000"/>
      <name val="Calibri"/>
      <family val="2"/>
      <scheme val="minor"/>
    </font>
    <font>
      <sz val="11"/>
      <color rgb="FF000000"/>
      <name val="Calibri"/>
      <charset val="1"/>
    </font>
    <font>
      <sz val="11"/>
      <color rgb="FF000000"/>
      <name val="Calibri"/>
      <family val="2"/>
    </font>
  </fonts>
  <fills count="7">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rgb="FFFFFF00"/>
        <bgColor indexed="64"/>
      </patternFill>
    </fill>
    <fill>
      <patternFill patternType="solid">
        <fgColor theme="7" tint="0.59999389629810485"/>
        <bgColor indexed="64"/>
      </patternFill>
    </fill>
    <fill>
      <patternFill patternType="solid">
        <fgColor rgb="FFE7E6E6"/>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13" fillId="0" borderId="0" applyNumberFormat="0" applyFill="0" applyBorder="0" applyAlignment="0" applyProtection="0"/>
  </cellStyleXfs>
  <cellXfs count="299">
    <xf numFmtId="0" fontId="0" fillId="0" borderId="0" xfId="0"/>
    <xf numFmtId="0" fontId="0" fillId="0" borderId="1" xfId="0" applyBorder="1"/>
    <xf numFmtId="0" fontId="0" fillId="0" borderId="0" xfId="0" applyBorder="1"/>
    <xf numFmtId="0" fontId="0" fillId="0" borderId="0" xfId="0" applyFill="1" applyBorder="1"/>
    <xf numFmtId="0" fontId="6" fillId="0" borderId="0" xfId="0" applyFont="1" applyAlignment="1" applyProtection="1">
      <alignment horizontal="center" vertical="center"/>
    </xf>
    <xf numFmtId="0" fontId="6" fillId="0" borderId="0" xfId="0" applyFont="1" applyAlignment="1" applyProtection="1">
      <alignment wrapText="1"/>
    </xf>
    <xf numFmtId="0" fontId="0" fillId="0" borderId="0" xfId="0" applyProtection="1"/>
    <xf numFmtId="0" fontId="6" fillId="0" borderId="0" xfId="0" applyFont="1" applyProtection="1"/>
    <xf numFmtId="164" fontId="14" fillId="0" borderId="0" xfId="0" applyNumberFormat="1" applyFont="1" applyAlignment="1" applyProtection="1">
      <alignment horizontal="center"/>
    </xf>
    <xf numFmtId="0" fontId="6" fillId="0" borderId="0" xfId="0" applyFont="1" applyAlignment="1" applyProtection="1">
      <alignment horizontal="center"/>
    </xf>
    <xf numFmtId="0" fontId="6" fillId="0" borderId="20" xfId="0" applyFont="1" applyBorder="1" applyAlignment="1" applyProtection="1">
      <alignment horizontal="center"/>
    </xf>
    <xf numFmtId="0" fontId="6" fillId="0" borderId="21" xfId="0" applyFont="1" applyBorder="1" applyAlignment="1" applyProtection="1">
      <alignment horizontal="center"/>
    </xf>
    <xf numFmtId="0" fontId="12" fillId="0" borderId="0" xfId="0" applyFont="1" applyAlignment="1" applyProtection="1">
      <alignment horizontal="center" vertical="center" wrapText="1"/>
    </xf>
    <xf numFmtId="0" fontId="12" fillId="0" borderId="0" xfId="0" applyFont="1" applyProtection="1"/>
    <xf numFmtId="0" fontId="12" fillId="0" borderId="11" xfId="0" applyFont="1" applyBorder="1" applyAlignment="1" applyProtection="1">
      <alignment horizontal="center" vertical="center"/>
    </xf>
    <xf numFmtId="0" fontId="12" fillId="0" borderId="1" xfId="0" applyFont="1" applyBorder="1" applyAlignment="1" applyProtection="1">
      <alignment wrapText="1"/>
    </xf>
    <xf numFmtId="0" fontId="12" fillId="2" borderId="1" xfId="0" applyFont="1" applyFill="1" applyBorder="1" applyAlignment="1" applyProtection="1">
      <alignment wrapText="1"/>
    </xf>
    <xf numFmtId="164" fontId="15" fillId="2" borderId="1" xfId="0" applyNumberFormat="1" applyFont="1" applyFill="1" applyBorder="1" applyAlignment="1" applyProtection="1">
      <alignment horizontal="center" wrapText="1"/>
    </xf>
    <xf numFmtId="0" fontId="12" fillId="2" borderId="12" xfId="0" applyFont="1" applyFill="1" applyBorder="1" applyAlignment="1" applyProtection="1">
      <alignment horizontal="center" wrapText="1"/>
    </xf>
    <xf numFmtId="0" fontId="12" fillId="0" borderId="0" xfId="0" applyFont="1" applyAlignment="1" applyProtection="1">
      <alignment horizontal="center" wrapText="1"/>
    </xf>
    <xf numFmtId="0" fontId="6" fillId="2" borderId="1" xfId="0" applyFont="1" applyFill="1" applyBorder="1" applyAlignment="1" applyProtection="1">
      <alignment horizontal="center"/>
    </xf>
    <xf numFmtId="0" fontId="6" fillId="0" borderId="28" xfId="0" applyFont="1" applyBorder="1" applyAlignment="1" applyProtection="1">
      <alignment horizontal="center" vertical="center" wrapText="1"/>
    </xf>
    <xf numFmtId="0" fontId="6" fillId="0" borderId="1" xfId="0" applyFont="1" applyBorder="1" applyAlignment="1" applyProtection="1">
      <alignment wrapText="1"/>
    </xf>
    <xf numFmtId="0" fontId="6" fillId="2" borderId="1" xfId="0" applyFont="1" applyFill="1" applyBorder="1" applyAlignment="1" applyProtection="1">
      <alignment wrapText="1"/>
    </xf>
    <xf numFmtId="164" fontId="14" fillId="2" borderId="1" xfId="0" applyNumberFormat="1" applyFont="1" applyFill="1" applyBorder="1" applyAlignment="1" applyProtection="1">
      <alignment horizontal="center" wrapText="1"/>
    </xf>
    <xf numFmtId="0" fontId="12" fillId="0" borderId="0" xfId="0" applyFont="1" applyAlignment="1" applyProtection="1">
      <alignment horizontal="center"/>
    </xf>
    <xf numFmtId="0" fontId="6" fillId="3" borderId="11" xfId="0" applyFont="1" applyFill="1" applyBorder="1" applyAlignment="1" applyProtection="1">
      <alignment horizontal="center" vertical="center" wrapText="1"/>
    </xf>
    <xf numFmtId="0" fontId="12" fillId="3" borderId="12" xfId="0" applyFont="1" applyFill="1" applyBorder="1" applyAlignment="1" applyProtection="1">
      <alignment horizontal="center"/>
    </xf>
    <xf numFmtId="0" fontId="1" fillId="0" borderId="0" xfId="0" applyFont="1" applyProtection="1"/>
    <xf numFmtId="0" fontId="6" fillId="2" borderId="1" xfId="0" applyFont="1" applyFill="1" applyBorder="1" applyAlignment="1" applyProtection="1">
      <alignment horizontal="left" vertical="center" wrapText="1"/>
    </xf>
    <xf numFmtId="164" fontId="14" fillId="2" borderId="1" xfId="0" applyNumberFormat="1" applyFont="1" applyFill="1" applyBorder="1" applyAlignment="1" applyProtection="1">
      <alignment horizontal="center"/>
    </xf>
    <xf numFmtId="0" fontId="6" fillId="2" borderId="1" xfId="0" applyFont="1" applyFill="1" applyBorder="1" applyProtection="1"/>
    <xf numFmtId="164" fontId="6" fillId="0" borderId="0" xfId="2" applyNumberFormat="1" applyFont="1" applyFill="1" applyBorder="1" applyAlignment="1" applyProtection="1">
      <alignment horizontal="center"/>
    </xf>
    <xf numFmtId="0" fontId="6" fillId="3" borderId="28" xfId="0" applyFont="1" applyFill="1" applyBorder="1" applyAlignment="1" applyProtection="1">
      <alignment horizontal="center" vertical="center" wrapText="1"/>
    </xf>
    <xf numFmtId="0" fontId="6" fillId="0" borderId="1" xfId="0" applyFont="1" applyBorder="1" applyAlignment="1" applyProtection="1">
      <alignment vertical="center" wrapText="1"/>
    </xf>
    <xf numFmtId="0" fontId="12" fillId="3" borderId="12" xfId="0" applyFont="1" applyFill="1" applyBorder="1" applyAlignment="1" applyProtection="1">
      <alignment horizontal="center" vertical="center"/>
    </xf>
    <xf numFmtId="0" fontId="6" fillId="2" borderId="1" xfId="0" applyFont="1" applyFill="1" applyBorder="1" applyAlignment="1" applyProtection="1">
      <alignment vertical="center" wrapText="1"/>
    </xf>
    <xf numFmtId="164" fontId="14" fillId="2" borderId="1" xfId="0" applyNumberFormat="1" applyFont="1" applyFill="1" applyBorder="1" applyAlignment="1" applyProtection="1">
      <alignment horizontal="center" vertical="center"/>
    </xf>
    <xf numFmtId="164" fontId="6" fillId="0" borderId="0" xfId="2" applyNumberFormat="1" applyFont="1" applyFill="1" applyBorder="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horizontal="center" wrapText="1"/>
    </xf>
    <xf numFmtId="164" fontId="15" fillId="2" borderId="10" xfId="0" applyNumberFormat="1" applyFont="1" applyFill="1" applyBorder="1" applyAlignment="1" applyProtection="1">
      <alignment horizontal="center"/>
    </xf>
    <xf numFmtId="164" fontId="12" fillId="2" borderId="8" xfId="0" applyNumberFormat="1" applyFont="1" applyFill="1" applyBorder="1" applyAlignment="1" applyProtection="1">
      <alignment horizontal="center"/>
    </xf>
    <xf numFmtId="164" fontId="12" fillId="0" borderId="0" xfId="0" applyNumberFormat="1" applyFont="1" applyAlignment="1" applyProtection="1">
      <alignment horizontal="center"/>
    </xf>
    <xf numFmtId="1" fontId="12" fillId="0" borderId="0" xfId="0" applyNumberFormat="1" applyFont="1" applyAlignment="1" applyProtection="1">
      <alignment horizontal="center"/>
    </xf>
    <xf numFmtId="0" fontId="6" fillId="0" borderId="0" xfId="0" applyFont="1" applyAlignment="1" applyProtection="1">
      <alignment horizontal="left" wrapText="1"/>
    </xf>
    <xf numFmtId="1" fontId="6" fillId="0" borderId="0" xfId="2" applyNumberFormat="1" applyFont="1" applyFill="1" applyBorder="1" applyAlignment="1" applyProtection="1">
      <alignment horizontal="center"/>
    </xf>
    <xf numFmtId="0" fontId="0" fillId="0" borderId="0" xfId="0" applyAlignment="1" applyProtection="1">
      <alignment wrapText="1"/>
    </xf>
    <xf numFmtId="0" fontId="6" fillId="0" borderId="1" xfId="0" applyFont="1" applyBorder="1" applyAlignment="1" applyProtection="1">
      <alignment horizontal="left" vertical="center" wrapText="1"/>
    </xf>
    <xf numFmtId="0" fontId="13" fillId="0" borderId="0" xfId="3" applyAlignment="1" applyProtection="1">
      <alignment horizontal="left" wrapText="1"/>
    </xf>
    <xf numFmtId="0" fontId="0" fillId="0" borderId="0" xfId="0" applyBorder="1" applyAlignment="1" applyProtection="1">
      <alignment wrapText="1"/>
    </xf>
    <xf numFmtId="0" fontId="0" fillId="0" borderId="0" xfId="0" applyAlignment="1" applyProtection="1"/>
    <xf numFmtId="0" fontId="10" fillId="0" borderId="0" xfId="0" applyFont="1" applyBorder="1" applyAlignment="1" applyProtection="1">
      <alignment wrapText="1"/>
    </xf>
    <xf numFmtId="0" fontId="14" fillId="0" borderId="0" xfId="0" applyFont="1" applyBorder="1" applyAlignment="1" applyProtection="1">
      <alignment wrapText="1"/>
    </xf>
    <xf numFmtId="0" fontId="1" fillId="0" borderId="0" xfId="0" applyFont="1" applyBorder="1" applyAlignment="1" applyProtection="1">
      <alignment wrapText="1"/>
    </xf>
    <xf numFmtId="0" fontId="1" fillId="0" borderId="18" xfId="0" applyFont="1" applyBorder="1" applyAlignment="1" applyProtection="1">
      <alignment horizontal="center" wrapText="1"/>
    </xf>
    <xf numFmtId="0" fontId="1" fillId="0" borderId="1" xfId="0" applyFont="1" applyBorder="1" applyAlignment="1" applyProtection="1">
      <alignment wrapText="1"/>
    </xf>
    <xf numFmtId="0" fontId="12" fillId="2" borderId="1" xfId="0" applyFont="1" applyFill="1" applyBorder="1" applyAlignment="1" applyProtection="1">
      <alignment horizontal="center" vertical="top" wrapText="1"/>
    </xf>
    <xf numFmtId="0" fontId="15" fillId="2" borderId="1"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0" fillId="0" borderId="11" xfId="0" applyBorder="1" applyAlignment="1" applyProtection="1">
      <alignment horizontal="center" wrapText="1"/>
    </xf>
    <xf numFmtId="0" fontId="6" fillId="0" borderId="1" xfId="0" applyFont="1" applyFill="1" applyBorder="1" applyAlignment="1" applyProtection="1">
      <alignment wrapText="1"/>
    </xf>
    <xf numFmtId="0" fontId="14" fillId="2" borderId="1" xfId="0" applyFont="1" applyFill="1" applyBorder="1" applyAlignment="1" applyProtection="1">
      <alignment horizontal="center" vertical="center" wrapText="1"/>
    </xf>
    <xf numFmtId="0" fontId="14" fillId="2" borderId="40" xfId="0" applyFont="1" applyFill="1" applyBorder="1" applyAlignment="1" applyProtection="1">
      <alignment horizontal="center" vertical="center" wrapText="1"/>
    </xf>
    <xf numFmtId="0" fontId="14" fillId="2" borderId="30" xfId="0" applyFont="1" applyFill="1" applyBorder="1" applyAlignment="1" applyProtection="1">
      <alignment horizontal="center"/>
    </xf>
    <xf numFmtId="0" fontId="12" fillId="2" borderId="32" xfId="0" applyFont="1" applyFill="1" applyBorder="1" applyAlignment="1" applyProtection="1">
      <alignment horizontal="center"/>
    </xf>
    <xf numFmtId="0" fontId="3" fillId="0" borderId="0" xfId="0" applyFont="1" applyBorder="1" applyAlignment="1" applyProtection="1">
      <alignment wrapText="1"/>
    </xf>
    <xf numFmtId="0" fontId="14" fillId="0" borderId="0" xfId="0" applyFont="1" applyAlignment="1" applyProtection="1">
      <alignment horizontal="center"/>
    </xf>
    <xf numFmtId="0" fontId="6" fillId="0" borderId="0" xfId="0" applyFont="1" applyFill="1" applyBorder="1" applyAlignment="1" applyProtection="1">
      <alignment horizontal="center"/>
    </xf>
    <xf numFmtId="0" fontId="6" fillId="0" borderId="0" xfId="0" applyFont="1" applyBorder="1" applyProtection="1"/>
    <xf numFmtId="0" fontId="5" fillId="0" borderId="0" xfId="0" applyFont="1" applyBorder="1" applyAlignment="1" applyProtection="1">
      <alignment wrapText="1"/>
    </xf>
    <xf numFmtId="0" fontId="9" fillId="0" borderId="0" xfId="0" applyFont="1" applyAlignment="1" applyProtection="1">
      <alignment vertical="center" wrapText="1"/>
    </xf>
    <xf numFmtId="164" fontId="14" fillId="0" borderId="0" xfId="0" applyNumberFormat="1" applyFont="1" applyProtection="1"/>
    <xf numFmtId="164" fontId="6" fillId="0" borderId="0" xfId="0" applyNumberFormat="1" applyFont="1" applyProtection="1"/>
    <xf numFmtId="0" fontId="1" fillId="0" borderId="1" xfId="0" applyFont="1" applyBorder="1" applyAlignment="1" applyProtection="1">
      <alignment vertical="center" wrapText="1"/>
    </xf>
    <xf numFmtId="0" fontId="12" fillId="2" borderId="1" xfId="0" applyFont="1" applyFill="1" applyBorder="1" applyAlignment="1" applyProtection="1">
      <alignment vertical="center" wrapText="1"/>
    </xf>
    <xf numFmtId="0" fontId="1" fillId="0" borderId="0" xfId="0" applyFont="1" applyAlignment="1" applyProtection="1">
      <alignment wrapText="1"/>
    </xf>
    <xf numFmtId="0" fontId="6" fillId="0" borderId="11" xfId="0" applyFont="1" applyBorder="1" applyAlignment="1" applyProtection="1">
      <alignment wrapText="1"/>
    </xf>
    <xf numFmtId="164" fontId="14" fillId="2" borderId="10" xfId="0" applyNumberFormat="1" applyFont="1" applyFill="1" applyBorder="1" applyAlignment="1" applyProtection="1">
      <alignment horizontal="right"/>
    </xf>
    <xf numFmtId="0" fontId="0" fillId="0" borderId="0" xfId="0" applyAlignment="1" applyProtection="1">
      <alignment vertical="center" wrapText="1"/>
    </xf>
    <xf numFmtId="0" fontId="6" fillId="0" borderId="0" xfId="0" applyFont="1" applyAlignment="1" applyProtection="1">
      <alignment horizontal="left" vertical="center" wrapText="1"/>
    </xf>
    <xf numFmtId="164" fontId="14" fillId="0" borderId="0" xfId="0" applyNumberFormat="1" applyFont="1" applyAlignment="1" applyProtection="1">
      <alignment wrapText="1"/>
    </xf>
    <xf numFmtId="164" fontId="6" fillId="0" borderId="0" xfId="0" applyNumberFormat="1" applyFont="1" applyAlignment="1" applyProtection="1">
      <alignment horizontal="center"/>
    </xf>
    <xf numFmtId="0" fontId="6" fillId="0" borderId="0" xfId="0" applyFont="1" applyFill="1" applyBorder="1" applyProtection="1"/>
    <xf numFmtId="0" fontId="6" fillId="0" borderId="0" xfId="0" applyFont="1" applyFill="1" applyBorder="1" applyAlignment="1" applyProtection="1">
      <alignment wrapText="1"/>
    </xf>
    <xf numFmtId="0" fontId="14"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xf>
    <xf numFmtId="0" fontId="12" fillId="0" borderId="35" xfId="0" applyFont="1" applyFill="1" applyBorder="1" applyAlignment="1" applyProtection="1">
      <alignment horizontal="center" wrapText="1"/>
    </xf>
    <xf numFmtId="0" fontId="6" fillId="0" borderId="0" xfId="0" applyFont="1" applyFill="1" applyBorder="1" applyAlignment="1" applyProtection="1">
      <alignment horizontal="center" wrapText="1"/>
    </xf>
    <xf numFmtId="0" fontId="12" fillId="0" borderId="1" xfId="0" applyFont="1" applyFill="1" applyBorder="1" applyAlignment="1" applyProtection="1">
      <alignment wrapText="1"/>
    </xf>
    <xf numFmtId="0" fontId="12" fillId="0" borderId="0" xfId="0" applyFont="1" applyFill="1" applyBorder="1" applyAlignment="1" applyProtection="1">
      <alignment horizontal="center" vertical="center" wrapText="1"/>
    </xf>
    <xf numFmtId="0" fontId="12" fillId="0" borderId="0" xfId="0" applyFont="1" applyFill="1" applyBorder="1" applyAlignment="1" applyProtection="1">
      <alignment wrapText="1"/>
    </xf>
    <xf numFmtId="0" fontId="6" fillId="0" borderId="11" xfId="0" applyFont="1" applyFill="1" applyBorder="1" applyProtection="1"/>
    <xf numFmtId="0" fontId="14" fillId="2" borderId="30" xfId="0" applyFont="1" applyFill="1" applyBorder="1" applyAlignment="1" applyProtection="1">
      <alignment horizontal="center" vertical="center" wrapText="1"/>
    </xf>
    <xf numFmtId="0" fontId="12" fillId="2" borderId="32" xfId="0" applyFont="1" applyFill="1" applyBorder="1" applyAlignment="1" applyProtection="1">
      <alignment horizontal="center" wrapText="1"/>
    </xf>
    <xf numFmtId="1" fontId="12" fillId="0"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left" wrapText="1"/>
    </xf>
    <xf numFmtId="0" fontId="10" fillId="0" borderId="0" xfId="0" applyNumberFormat="1" applyFont="1" applyFill="1" applyBorder="1" applyAlignment="1" applyProtection="1">
      <alignment horizontal="left" wrapText="1"/>
    </xf>
    <xf numFmtId="164" fontId="10" fillId="0" borderId="0" xfId="0" applyNumberFormat="1" applyFont="1" applyFill="1" applyBorder="1" applyAlignment="1" applyProtection="1">
      <alignment horizontal="left" wrapText="1"/>
    </xf>
    <xf numFmtId="0" fontId="12" fillId="0" borderId="0" xfId="0" applyNumberFormat="1" applyFont="1" applyFill="1" applyBorder="1" applyAlignment="1" applyProtection="1">
      <alignment horizontal="left" wrapText="1"/>
    </xf>
    <xf numFmtId="0" fontId="12" fillId="0" borderId="14" xfId="0" applyFont="1" applyBorder="1" applyAlignment="1" applyProtection="1">
      <alignment horizontal="center" wrapText="1"/>
    </xf>
    <xf numFmtId="0" fontId="1" fillId="0" borderId="0" xfId="0" applyNumberFormat="1" applyFont="1" applyFill="1" applyBorder="1" applyAlignment="1" applyProtection="1">
      <alignment horizontal="left" wrapText="1"/>
    </xf>
    <xf numFmtId="0" fontId="6" fillId="0" borderId="0" xfId="0" applyNumberFormat="1" applyFont="1" applyFill="1" applyBorder="1" applyAlignment="1" applyProtection="1">
      <alignment horizontal="left" wrapText="1"/>
    </xf>
    <xf numFmtId="0" fontId="12" fillId="0" borderId="11" xfId="0" applyNumberFormat="1" applyFont="1" applyFill="1" applyBorder="1" applyAlignment="1" applyProtection="1">
      <alignment horizontal="left" wrapText="1"/>
    </xf>
    <xf numFmtId="0" fontId="12" fillId="0" borderId="2" xfId="0" applyNumberFormat="1" applyFont="1" applyFill="1" applyBorder="1" applyAlignment="1" applyProtection="1">
      <alignment horizontal="left" wrapText="1"/>
    </xf>
    <xf numFmtId="0" fontId="12" fillId="0" borderId="4" xfId="0" applyFont="1" applyFill="1" applyBorder="1" applyAlignment="1" applyProtection="1">
      <alignment horizontal="left"/>
    </xf>
    <xf numFmtId="0" fontId="12" fillId="0" borderId="1" xfId="0" applyFont="1" applyFill="1" applyBorder="1" applyAlignment="1" applyProtection="1">
      <alignment horizontal="left"/>
    </xf>
    <xf numFmtId="0" fontId="12" fillId="0" borderId="12" xfId="0" applyFont="1" applyFill="1" applyBorder="1" applyAlignment="1" applyProtection="1">
      <alignment horizontal="left"/>
    </xf>
    <xf numFmtId="0" fontId="6" fillId="2" borderId="39" xfId="0" applyNumberFormat="1" applyFont="1" applyFill="1" applyBorder="1" applyAlignment="1" applyProtection="1">
      <alignment horizontal="left" wrapText="1"/>
    </xf>
    <xf numFmtId="0" fontId="14" fillId="0" borderId="0" xfId="0" applyNumberFormat="1" applyFont="1" applyFill="1" applyBorder="1" applyAlignment="1" applyProtection="1">
      <alignment horizontal="left" wrapText="1"/>
    </xf>
    <xf numFmtId="14" fontId="15" fillId="3" borderId="10" xfId="0" applyNumberFormat="1" applyFont="1" applyFill="1" applyBorder="1" applyAlignment="1" applyProtection="1">
      <alignment horizontal="left" wrapText="1"/>
    </xf>
    <xf numFmtId="164" fontId="15" fillId="2" borderId="10" xfId="0" applyNumberFormat="1" applyFont="1" applyFill="1" applyBorder="1" applyAlignment="1" applyProtection="1">
      <alignment horizontal="left" wrapText="1"/>
    </xf>
    <xf numFmtId="0" fontId="15" fillId="3" borderId="10" xfId="0" applyNumberFormat="1" applyFont="1" applyFill="1" applyBorder="1" applyAlignment="1" applyProtection="1">
      <alignment horizontal="left" wrapText="1"/>
    </xf>
    <xf numFmtId="164" fontId="15" fillId="2" borderId="41" xfId="0" applyNumberFormat="1" applyFont="1" applyFill="1" applyBorder="1" applyAlignment="1" applyProtection="1">
      <alignment horizontal="left" wrapText="1"/>
    </xf>
    <xf numFmtId="0" fontId="6" fillId="4" borderId="1" xfId="0" applyFont="1" applyFill="1" applyBorder="1" applyProtection="1">
      <protection locked="0"/>
    </xf>
    <xf numFmtId="0" fontId="6" fillId="4" borderId="1" xfId="0" applyFont="1" applyFill="1" applyBorder="1" applyAlignment="1" applyProtection="1">
      <alignment wrapText="1"/>
      <protection locked="0"/>
    </xf>
    <xf numFmtId="164" fontId="6" fillId="5" borderId="12" xfId="2" applyNumberFormat="1" applyFont="1" applyFill="1" applyBorder="1" applyAlignment="1" applyProtection="1">
      <alignment horizontal="center"/>
      <protection locked="0"/>
    </xf>
    <xf numFmtId="0" fontId="6" fillId="5" borderId="12" xfId="0" applyFont="1" applyFill="1" applyBorder="1" applyProtection="1">
      <protection locked="0"/>
    </xf>
    <xf numFmtId="164" fontId="6" fillId="5" borderId="12" xfId="2" applyNumberFormat="1" applyFont="1" applyFill="1" applyBorder="1" applyAlignment="1" applyProtection="1">
      <alignment horizontal="center" vertical="center"/>
      <protection locked="0"/>
    </xf>
    <xf numFmtId="0" fontId="6" fillId="5" borderId="1" xfId="0" applyFont="1" applyFill="1" applyBorder="1" applyProtection="1">
      <protection locked="0"/>
    </xf>
    <xf numFmtId="0" fontId="6" fillId="5" borderId="12" xfId="0" applyFont="1" applyFill="1" applyBorder="1" applyAlignment="1" applyProtection="1">
      <alignment horizontal="center" wrapText="1"/>
      <protection locked="0"/>
    </xf>
    <xf numFmtId="0" fontId="6" fillId="5" borderId="36" xfId="0" applyFont="1" applyFill="1" applyBorder="1" applyAlignment="1" applyProtection="1">
      <alignment horizontal="center" vertical="center" wrapText="1"/>
      <protection locked="0"/>
    </xf>
    <xf numFmtId="0" fontId="6" fillId="5" borderId="12" xfId="0" applyFont="1" applyFill="1" applyBorder="1" applyAlignment="1" applyProtection="1">
      <alignment horizontal="center" vertical="center" wrapText="1"/>
      <protection locked="0"/>
    </xf>
    <xf numFmtId="0" fontId="6" fillId="4" borderId="11" xfId="0" applyNumberFormat="1" applyFont="1" applyFill="1" applyBorder="1" applyAlignment="1" applyProtection="1">
      <alignment horizontal="left" wrapText="1"/>
      <protection locked="0"/>
    </xf>
    <xf numFmtId="0" fontId="6" fillId="4" borderId="28" xfId="0" applyNumberFormat="1" applyFont="1" applyFill="1" applyBorder="1" applyAlignment="1" applyProtection="1">
      <alignment horizontal="left" wrapText="1"/>
      <protection locked="0"/>
    </xf>
    <xf numFmtId="0" fontId="12" fillId="4" borderId="4" xfId="0" applyFont="1" applyFill="1" applyBorder="1" applyAlignment="1" applyProtection="1">
      <alignment horizontal="left"/>
      <protection locked="0"/>
    </xf>
    <xf numFmtId="0" fontId="12" fillId="4" borderId="1" xfId="0" applyFont="1" applyFill="1" applyBorder="1" applyAlignment="1" applyProtection="1">
      <alignment horizontal="left"/>
      <protection locked="0"/>
    </xf>
    <xf numFmtId="0" fontId="12" fillId="4" borderId="12" xfId="0" applyFont="1" applyFill="1" applyBorder="1" applyAlignment="1" applyProtection="1">
      <alignment horizontal="left"/>
      <protection locked="0"/>
    </xf>
    <xf numFmtId="0" fontId="12" fillId="4" borderId="4" xfId="0" applyNumberFormat="1" applyFont="1" applyFill="1" applyBorder="1" applyAlignment="1" applyProtection="1">
      <alignment horizontal="left" vertical="center" wrapText="1"/>
      <protection locked="0"/>
    </xf>
    <xf numFmtId="0" fontId="12" fillId="4" borderId="1" xfId="0" applyNumberFormat="1" applyFont="1" applyFill="1" applyBorder="1" applyAlignment="1" applyProtection="1">
      <alignment horizontal="left" vertical="center" wrapText="1"/>
      <protection locked="0"/>
    </xf>
    <xf numFmtId="0" fontId="12" fillId="4" borderId="12" xfId="0" applyNumberFormat="1" applyFont="1" applyFill="1" applyBorder="1" applyAlignment="1" applyProtection="1">
      <alignment horizontal="left" vertical="center" wrapText="1"/>
      <protection locked="0"/>
    </xf>
    <xf numFmtId="0" fontId="12" fillId="4" borderId="4" xfId="0" applyNumberFormat="1" applyFont="1" applyFill="1" applyBorder="1" applyAlignment="1" applyProtection="1">
      <alignment horizontal="left" wrapText="1"/>
      <protection locked="0"/>
    </xf>
    <xf numFmtId="0" fontId="12" fillId="4" borderId="1" xfId="0" applyNumberFormat="1" applyFont="1" applyFill="1" applyBorder="1" applyAlignment="1" applyProtection="1">
      <alignment horizontal="left" wrapText="1"/>
      <protection locked="0"/>
    </xf>
    <xf numFmtId="0" fontId="12" fillId="4" borderId="12" xfId="0" applyNumberFormat="1" applyFont="1" applyFill="1" applyBorder="1" applyAlignment="1" applyProtection="1">
      <alignment horizontal="left" wrapText="1"/>
      <protection locked="0"/>
    </xf>
    <xf numFmtId="164" fontId="15" fillId="2" borderId="10" xfId="0" applyNumberFormat="1" applyFont="1" applyFill="1" applyBorder="1" applyAlignment="1">
      <alignment horizontal="left" wrapText="1"/>
    </xf>
    <xf numFmtId="0" fontId="6" fillId="5" borderId="39" xfId="0" applyFont="1" applyFill="1" applyBorder="1" applyAlignment="1" applyProtection="1">
      <alignment horizontal="left" wrapText="1"/>
      <protection locked="0"/>
    </xf>
    <xf numFmtId="0" fontId="1" fillId="0" borderId="1" xfId="0" applyFont="1" applyFill="1" applyBorder="1" applyAlignment="1">
      <alignment horizontal="left"/>
    </xf>
    <xf numFmtId="0" fontId="0" fillId="0" borderId="0" xfId="0" applyFill="1"/>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wrapText="1"/>
      <protection locked="0"/>
    </xf>
    <xf numFmtId="0" fontId="7" fillId="0" borderId="0" xfId="0" applyFont="1" applyFill="1" applyBorder="1" applyAlignment="1" applyProtection="1">
      <alignment wrapText="1"/>
    </xf>
    <xf numFmtId="0" fontId="12" fillId="0" borderId="0" xfId="0" applyFont="1" applyFill="1" applyBorder="1" applyAlignment="1" applyProtection="1">
      <alignment horizontal="right" wrapText="1"/>
    </xf>
    <xf numFmtId="0" fontId="12" fillId="0" borderId="0" xfId="0" applyFont="1" applyFill="1" applyBorder="1" applyAlignment="1" applyProtection="1">
      <alignment horizontal="right"/>
    </xf>
    <xf numFmtId="0" fontId="14" fillId="0" borderId="33" xfId="0" applyFont="1" applyFill="1" applyBorder="1" applyAlignment="1" applyProtection="1">
      <alignment horizontal="center"/>
    </xf>
    <xf numFmtId="0" fontId="12" fillId="0" borderId="33" xfId="0" applyFont="1" applyFill="1" applyBorder="1" applyAlignment="1" applyProtection="1">
      <alignment horizontal="center"/>
    </xf>
    <xf numFmtId="0" fontId="0" fillId="0" borderId="0" xfId="0" applyFill="1" applyBorder="1" applyAlignment="1" applyProtection="1">
      <alignment wrapText="1"/>
    </xf>
    <xf numFmtId="0" fontId="7" fillId="0" borderId="0" xfId="0" applyNumberFormat="1" applyFont="1" applyFill="1" applyBorder="1" applyAlignment="1" applyProtection="1">
      <alignment horizontal="left" wrapText="1"/>
    </xf>
    <xf numFmtId="0" fontId="6" fillId="5" borderId="50" xfId="0" applyFont="1" applyFill="1" applyBorder="1" applyAlignment="1" applyProtection="1">
      <alignment horizontal="left" wrapText="1"/>
      <protection locked="0"/>
    </xf>
    <xf numFmtId="0" fontId="12" fillId="4" borderId="51" xfId="0" applyFont="1" applyFill="1" applyBorder="1" applyAlignment="1" applyProtection="1">
      <alignment horizontal="left"/>
      <protection locked="0"/>
    </xf>
    <xf numFmtId="0" fontId="12" fillId="4" borderId="40" xfId="0" applyFont="1" applyFill="1" applyBorder="1" applyAlignment="1" applyProtection="1">
      <alignment horizontal="left"/>
      <protection locked="0"/>
    </xf>
    <xf numFmtId="0" fontId="12" fillId="4" borderId="36" xfId="0" applyFont="1" applyFill="1" applyBorder="1" applyAlignment="1" applyProtection="1">
      <alignment horizontal="left"/>
      <protection locked="0"/>
    </xf>
    <xf numFmtId="0" fontId="0" fillId="0" borderId="0" xfId="0" applyFill="1" applyBorder="1" applyAlignment="1" applyProtection="1">
      <protection locked="0"/>
    </xf>
    <xf numFmtId="0" fontId="0" fillId="0" borderId="1" xfId="0" applyFill="1" applyBorder="1"/>
    <xf numFmtId="0" fontId="0" fillId="0" borderId="1" xfId="0" applyBorder="1" applyAlignment="1"/>
    <xf numFmtId="0" fontId="0" fillId="0" borderId="1" xfId="0" applyFill="1" applyBorder="1" applyAlignment="1"/>
    <xf numFmtId="0" fontId="1" fillId="0" borderId="0" xfId="0" applyFont="1" applyBorder="1" applyAlignment="1">
      <alignment horizontal="center"/>
    </xf>
    <xf numFmtId="0" fontId="0" fillId="0" borderId="0" xfId="0" applyBorder="1" applyAlignment="1"/>
    <xf numFmtId="0" fontId="0" fillId="0" borderId="1" xfId="0" applyFill="1" applyBorder="1" applyAlignment="1" applyProtection="1">
      <alignment horizontal="center"/>
      <protection locked="0"/>
    </xf>
    <xf numFmtId="0" fontId="0" fillId="0" borderId="0" xfId="0" applyFill="1" applyBorder="1" applyAlignment="1">
      <alignment horizontal="right"/>
    </xf>
    <xf numFmtId="0" fontId="0" fillId="0" borderId="0" xfId="0" applyAlignment="1">
      <alignment horizontal="left"/>
    </xf>
    <xf numFmtId="0" fontId="12" fillId="3" borderId="18" xfId="0" applyNumberFormat="1" applyFont="1" applyFill="1" applyBorder="1" applyAlignment="1" applyProtection="1">
      <alignment horizontal="left" wrapText="1"/>
    </xf>
    <xf numFmtId="164" fontId="12" fillId="2" borderId="18" xfId="0" applyNumberFormat="1" applyFont="1" applyFill="1" applyBorder="1" applyAlignment="1">
      <alignment horizontal="left" wrapText="1"/>
    </xf>
    <xf numFmtId="14" fontId="12" fillId="3" borderId="18" xfId="0" applyNumberFormat="1" applyFont="1" applyFill="1" applyBorder="1" applyAlignment="1" applyProtection="1">
      <alignment horizontal="left" wrapText="1"/>
    </xf>
    <xf numFmtId="164" fontId="12" fillId="2" borderId="18" xfId="0" applyNumberFormat="1" applyFont="1" applyFill="1" applyBorder="1" applyAlignment="1" applyProtection="1">
      <alignment horizontal="left" wrapText="1"/>
    </xf>
    <xf numFmtId="164" fontId="12" fillId="2" borderId="49" xfId="0" applyNumberFormat="1" applyFont="1" applyFill="1" applyBorder="1" applyAlignment="1" applyProtection="1">
      <alignment horizontal="left" wrapText="1"/>
    </xf>
    <xf numFmtId="0" fontId="1" fillId="0" borderId="11" xfId="0" applyFont="1" applyFill="1" applyBorder="1" applyAlignment="1">
      <alignment horizontal="left"/>
    </xf>
    <xf numFmtId="0" fontId="1" fillId="0" borderId="11" xfId="0" applyFont="1" applyFill="1" applyBorder="1" applyAlignment="1" applyProtection="1">
      <alignment horizontal="left" vertical="center" wrapText="1"/>
      <protection locked="0"/>
    </xf>
    <xf numFmtId="0" fontId="1" fillId="0" borderId="11" xfId="0" applyFont="1" applyFill="1" applyBorder="1" applyAlignment="1" applyProtection="1">
      <alignment horizontal="left" wrapText="1"/>
      <protection locked="0"/>
    </xf>
    <xf numFmtId="0" fontId="0" fillId="0" borderId="0" xfId="0" applyAlignment="1" applyProtection="1">
      <alignment wrapText="1"/>
    </xf>
    <xf numFmtId="0" fontId="1" fillId="0" borderId="28" xfId="0" applyFont="1" applyFill="1" applyBorder="1" applyAlignment="1">
      <alignment horizontal="left"/>
    </xf>
    <xf numFmtId="0" fontId="1" fillId="0" borderId="40" xfId="0" applyFont="1" applyFill="1" applyBorder="1" applyAlignment="1">
      <alignment horizontal="left"/>
    </xf>
    <xf numFmtId="0" fontId="6" fillId="4" borderId="40" xfId="0" applyFont="1" applyFill="1" applyBorder="1" applyProtection="1">
      <protection locked="0"/>
    </xf>
    <xf numFmtId="0" fontId="6" fillId="2" borderId="50" xfId="0" applyNumberFormat="1" applyFont="1" applyFill="1" applyBorder="1" applyAlignment="1" applyProtection="1">
      <alignment horizontal="left" wrapText="1"/>
    </xf>
    <xf numFmtId="0" fontId="6" fillId="5" borderId="1" xfId="0" applyFont="1" applyFill="1" applyBorder="1" applyAlignment="1" applyProtection="1">
      <alignment horizontal="left" wrapText="1"/>
      <protection locked="0"/>
    </xf>
    <xf numFmtId="0" fontId="6" fillId="4" borderId="1" xfId="0" applyNumberFormat="1" applyFont="1" applyFill="1" applyBorder="1" applyAlignment="1" applyProtection="1">
      <alignment horizontal="left" wrapText="1"/>
      <protection locked="0"/>
    </xf>
    <xf numFmtId="0" fontId="6" fillId="2" borderId="1" xfId="0" applyNumberFormat="1" applyFont="1" applyFill="1" applyBorder="1" applyAlignment="1" applyProtection="1">
      <alignment horizontal="left" wrapText="1"/>
    </xf>
    <xf numFmtId="0" fontId="6" fillId="0" borderId="11" xfId="0" applyNumberFormat="1" applyFont="1" applyFill="1" applyBorder="1" applyAlignment="1" applyProtection="1">
      <alignment horizontal="left" wrapText="1"/>
    </xf>
    <xf numFmtId="0" fontId="6" fillId="0" borderId="17" xfId="0" applyNumberFormat="1" applyFont="1" applyFill="1" applyBorder="1" applyAlignment="1" applyProtection="1">
      <alignment horizontal="left" wrapText="1"/>
    </xf>
    <xf numFmtId="0" fontId="0" fillId="0" borderId="0" xfId="0" applyAlignment="1" applyProtection="1">
      <alignment wrapText="1"/>
    </xf>
    <xf numFmtId="0" fontId="6" fillId="5" borderId="0" xfId="0" applyFont="1" applyFill="1" applyBorder="1" applyProtection="1">
      <protection locked="0"/>
    </xf>
    <xf numFmtId="0" fontId="6" fillId="2" borderId="0" xfId="0" applyFont="1" applyFill="1" applyBorder="1" applyProtection="1"/>
    <xf numFmtId="0" fontId="17" fillId="2" borderId="1" xfId="0" applyFont="1" applyFill="1" applyBorder="1" applyAlignment="1" applyProtection="1">
      <alignment horizontal="left" wrapText="1"/>
    </xf>
    <xf numFmtId="0" fontId="17" fillId="2" borderId="1" xfId="0" applyFont="1" applyFill="1" applyBorder="1" applyAlignment="1" applyProtection="1">
      <alignment vertical="center" wrapText="1"/>
    </xf>
    <xf numFmtId="0" fontId="0" fillId="0" borderId="0" xfId="0" applyFill="1" applyBorder="1" applyAlignment="1">
      <alignment wrapText="1"/>
    </xf>
    <xf numFmtId="0" fontId="0" fillId="0" borderId="11" xfId="0" applyFill="1" applyBorder="1" applyAlignment="1" applyProtection="1">
      <alignment horizontal="center" wrapText="1"/>
    </xf>
    <xf numFmtId="0" fontId="6" fillId="0" borderId="11" xfId="0" applyFont="1" applyFill="1" applyBorder="1" applyAlignment="1" applyProtection="1">
      <alignment wrapText="1"/>
    </xf>
    <xf numFmtId="0" fontId="17" fillId="0" borderId="1" xfId="0" applyFont="1" applyBorder="1" applyAlignment="1" applyProtection="1">
      <alignment horizontal="left" wrapText="1"/>
    </xf>
    <xf numFmtId="0" fontId="17" fillId="4" borderId="1" xfId="0" applyFont="1" applyFill="1" applyBorder="1" applyAlignment="1" applyProtection="1">
      <alignment wrapText="1"/>
      <protection locked="0"/>
    </xf>
    <xf numFmtId="0" fontId="17" fillId="2" borderId="40" xfId="0" applyFont="1" applyFill="1" applyBorder="1" applyAlignment="1" applyProtection="1">
      <alignment vertical="center" wrapText="1"/>
    </xf>
    <xf numFmtId="0" fontId="17" fillId="2" borderId="54" xfId="0" applyFont="1" applyFill="1" applyBorder="1" applyAlignment="1" applyProtection="1">
      <alignment vertical="center" wrapText="1"/>
    </xf>
    <xf numFmtId="0" fontId="17" fillId="0" borderId="0" xfId="0" applyFont="1" applyFill="1" applyAlignment="1" applyProtection="1">
      <alignment wrapText="1"/>
    </xf>
    <xf numFmtId="0" fontId="17" fillId="0" borderId="1" xfId="0" applyFont="1" applyBorder="1" applyAlignment="1" applyProtection="1">
      <alignment vertical="center" wrapText="1"/>
    </xf>
    <xf numFmtId="164" fontId="17" fillId="5" borderId="12" xfId="2" applyNumberFormat="1" applyFont="1" applyFill="1" applyBorder="1" applyAlignment="1" applyProtection="1">
      <alignment horizontal="center"/>
      <protection locked="0"/>
    </xf>
    <xf numFmtId="164" fontId="17" fillId="5" borderId="12" xfId="2" applyNumberFormat="1" applyFont="1" applyFill="1" applyBorder="1" applyProtection="1">
      <protection locked="0"/>
    </xf>
    <xf numFmtId="44" fontId="17" fillId="4" borderId="1" xfId="1" applyFont="1" applyFill="1" applyBorder="1" applyAlignment="1" applyProtection="1">
      <protection locked="0"/>
    </xf>
    <xf numFmtId="0" fontId="17" fillId="2" borderId="1" xfId="0" applyFont="1" applyFill="1" applyBorder="1" applyAlignment="1" applyProtection="1">
      <alignment horizontal="left" vertical="center" wrapText="1"/>
    </xf>
    <xf numFmtId="0" fontId="17" fillId="5" borderId="12" xfId="0" applyFont="1" applyFill="1" applyBorder="1" applyProtection="1">
      <protection locked="0"/>
    </xf>
    <xf numFmtId="0" fontId="17" fillId="4" borderId="1" xfId="0" applyFont="1" applyFill="1" applyBorder="1" applyProtection="1">
      <protection locked="0"/>
    </xf>
    <xf numFmtId="0" fontId="18" fillId="6" borderId="1" xfId="0" applyFont="1" applyFill="1" applyBorder="1" applyAlignment="1">
      <alignment wrapText="1"/>
    </xf>
    <xf numFmtId="0" fontId="19" fillId="6" borderId="0" xfId="0" applyFont="1" applyFill="1" applyAlignment="1">
      <alignment wrapText="1"/>
    </xf>
    <xf numFmtId="0" fontId="17" fillId="0" borderId="1" xfId="0" applyFont="1" applyFill="1" applyBorder="1" applyAlignment="1" applyProtection="1">
      <alignment wrapText="1"/>
    </xf>
    <xf numFmtId="0" fontId="17" fillId="2" borderId="1" xfId="0" applyFont="1" applyFill="1" applyBorder="1" applyAlignment="1" applyProtection="1">
      <alignment wrapText="1"/>
    </xf>
    <xf numFmtId="164" fontId="14" fillId="2" borderId="1" xfId="0" applyNumberFormat="1" applyFont="1" applyFill="1" applyBorder="1" applyAlignment="1" applyProtection="1">
      <alignment wrapText="1"/>
    </xf>
    <xf numFmtId="164" fontId="14" fillId="2" borderId="1" xfId="0" applyNumberFormat="1" applyFont="1" applyFill="1" applyBorder="1" applyProtection="1"/>
    <xf numFmtId="0" fontId="18" fillId="6" borderId="0" xfId="0" applyFont="1" applyFill="1" applyAlignment="1">
      <alignment wrapText="1"/>
    </xf>
    <xf numFmtId="0" fontId="0" fillId="4" borderId="1" xfId="0" applyFill="1" applyBorder="1" applyAlignment="1" applyProtection="1">
      <protection locked="0"/>
    </xf>
    <xf numFmtId="0" fontId="3" fillId="0" borderId="0" xfId="0" applyFont="1" applyAlignment="1" applyProtection="1">
      <alignment wrapText="1"/>
    </xf>
    <xf numFmtId="0" fontId="0" fillId="0" borderId="0" xfId="0" applyAlignment="1" applyProtection="1">
      <alignment wrapText="1"/>
    </xf>
    <xf numFmtId="0" fontId="1"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0" fillId="4" borderId="1" xfId="0" applyFill="1" applyBorder="1" applyAlignment="1" applyProtection="1">
      <protection locked="0"/>
    </xf>
    <xf numFmtId="0" fontId="1" fillId="0" borderId="1" xfId="0" applyFont="1" applyFill="1" applyBorder="1" applyAlignment="1">
      <alignment horizontal="center"/>
    </xf>
    <xf numFmtId="0" fontId="0" fillId="0" borderId="1" xfId="0" applyBorder="1" applyAlignment="1">
      <alignment horizontal="center"/>
    </xf>
    <xf numFmtId="0" fontId="0" fillId="0" borderId="0" xfId="0" applyAlignment="1">
      <alignment horizontal="left" wrapText="1"/>
    </xf>
    <xf numFmtId="0" fontId="12" fillId="2" borderId="1" xfId="0" applyFont="1" applyFill="1" applyBorder="1" applyAlignment="1" applyProtection="1">
      <alignment horizontal="center" vertical="center" wrapText="1"/>
    </xf>
    <xf numFmtId="0" fontId="12" fillId="2" borderId="23" xfId="0" applyFont="1" applyFill="1" applyBorder="1" applyAlignment="1" applyProtection="1">
      <alignment horizontal="right" wrapText="1"/>
    </xf>
    <xf numFmtId="0" fontId="12" fillId="2" borderId="24" xfId="0" applyFont="1" applyFill="1" applyBorder="1" applyAlignment="1" applyProtection="1">
      <alignment horizontal="right" wrapText="1"/>
    </xf>
    <xf numFmtId="0" fontId="12" fillId="2" borderId="25" xfId="0" applyFont="1" applyFill="1" applyBorder="1" applyAlignment="1" applyProtection="1">
      <alignment horizontal="right"/>
    </xf>
    <xf numFmtId="0" fontId="12" fillId="0" borderId="14" xfId="0" applyFont="1" applyBorder="1" applyAlignment="1" applyProtection="1">
      <alignment horizontal="center"/>
    </xf>
    <xf numFmtId="0" fontId="12" fillId="0" borderId="15" xfId="0" applyFont="1" applyBorder="1" applyAlignment="1" applyProtection="1">
      <alignment horizontal="center"/>
    </xf>
    <xf numFmtId="0" fontId="12" fillId="0" borderId="22" xfId="0" applyFont="1" applyBorder="1" applyAlignment="1" applyProtection="1">
      <alignment horizontal="center"/>
    </xf>
    <xf numFmtId="0" fontId="3" fillId="0" borderId="0" xfId="0" applyFont="1" applyAlignment="1" applyProtection="1">
      <alignment wrapText="1"/>
    </xf>
    <xf numFmtId="0" fontId="0" fillId="0" borderId="0" xfId="0" applyAlignment="1" applyProtection="1">
      <alignment wrapText="1"/>
    </xf>
    <xf numFmtId="0" fontId="12" fillId="0" borderId="19" xfId="0" applyFont="1" applyBorder="1" applyAlignment="1" applyProtection="1">
      <alignment horizontal="center"/>
    </xf>
    <xf numFmtId="0" fontId="0" fillId="0" borderId="21" xfId="0" applyBorder="1" applyAlignment="1" applyProtection="1">
      <alignment horizontal="center"/>
    </xf>
    <xf numFmtId="0" fontId="12" fillId="2" borderId="27" xfId="0" applyFont="1" applyFill="1"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16" xfId="0" applyBorder="1" applyAlignment="1" applyProtection="1">
      <alignment horizontal="center" vertical="center" wrapText="1"/>
    </xf>
    <xf numFmtId="0" fontId="6" fillId="2" borderId="42" xfId="0" applyFont="1" applyFill="1" applyBorder="1" applyAlignment="1" applyProtection="1">
      <alignment horizontal="left" vertical="center" wrapText="1"/>
    </xf>
    <xf numFmtId="0" fontId="0" fillId="2" borderId="1" xfId="0" applyFill="1" applyBorder="1" applyAlignment="1" applyProtection="1">
      <alignment horizontal="left" vertical="center" wrapText="1"/>
    </xf>
    <xf numFmtId="0" fontId="0" fillId="0" borderId="1" xfId="0" applyBorder="1" applyAlignment="1" applyProtection="1">
      <alignment horizontal="left" vertical="center" wrapText="1"/>
    </xf>
    <xf numFmtId="0" fontId="1" fillId="0" borderId="1" xfId="0" applyFont="1" applyBorder="1" applyAlignment="1" applyProtection="1">
      <alignment horizontal="center"/>
    </xf>
    <xf numFmtId="0" fontId="1" fillId="0" borderId="19" xfId="0" applyFont="1" applyBorder="1" applyAlignment="1" applyProtection="1">
      <alignment horizontal="center"/>
    </xf>
    <xf numFmtId="0" fontId="0" fillId="0" borderId="20" xfId="0" applyBorder="1" applyAlignment="1" applyProtection="1">
      <alignment horizontal="center"/>
    </xf>
    <xf numFmtId="0" fontId="1" fillId="0" borderId="5" xfId="0" applyFont="1" applyBorder="1" applyAlignment="1" applyProtection="1">
      <alignment horizontal="center" wrapText="1"/>
    </xf>
    <xf numFmtId="0" fontId="1" fillId="0" borderId="9" xfId="0" applyFont="1" applyBorder="1" applyAlignment="1" applyProtection="1">
      <alignment horizontal="center" wrapText="1"/>
    </xf>
    <xf numFmtId="0" fontId="1" fillId="0" borderId="6" xfId="0" applyFont="1" applyBorder="1" applyAlignment="1" applyProtection="1">
      <alignment horizontal="center" wrapText="1"/>
    </xf>
    <xf numFmtId="0" fontId="13" fillId="0" borderId="0" xfId="3" applyBorder="1" applyAlignment="1" applyProtection="1">
      <alignment horizontal="left" vertical="top" wrapText="1"/>
    </xf>
    <xf numFmtId="0" fontId="13" fillId="0" borderId="0" xfId="3" applyAlignment="1" applyProtection="1">
      <alignment horizontal="left" vertical="top" wrapText="1"/>
    </xf>
    <xf numFmtId="0" fontId="12" fillId="2" borderId="24" xfId="0" applyFont="1" applyFill="1" applyBorder="1" applyAlignment="1" applyProtection="1">
      <alignment horizontal="right"/>
    </xf>
    <xf numFmtId="0" fontId="12" fillId="2" borderId="2" xfId="0" applyFont="1" applyFill="1" applyBorder="1" applyAlignment="1" applyProtection="1">
      <alignment horizontal="center" wrapText="1"/>
    </xf>
    <xf numFmtId="0" fontId="6" fillId="2" borderId="3" xfId="0" applyFont="1" applyFill="1" applyBorder="1" applyAlignment="1" applyProtection="1">
      <alignment horizontal="center" wrapText="1"/>
    </xf>
    <xf numFmtId="0" fontId="6" fillId="2" borderId="13" xfId="0" applyFont="1" applyFill="1" applyBorder="1" applyAlignment="1" applyProtection="1">
      <alignment horizontal="center" wrapText="1"/>
    </xf>
    <xf numFmtId="0" fontId="17" fillId="3" borderId="2" xfId="0" applyFont="1" applyFill="1" applyBorder="1" applyAlignment="1" applyProtection="1">
      <alignment vertical="center" wrapText="1"/>
    </xf>
    <xf numFmtId="0" fontId="17" fillId="0" borderId="3" xfId="0" applyFont="1" applyBorder="1" applyAlignment="1" applyProtection="1">
      <alignment wrapText="1"/>
    </xf>
    <xf numFmtId="0" fontId="17" fillId="0" borderId="13" xfId="0" applyFont="1" applyBorder="1" applyAlignment="1" applyProtection="1">
      <alignment wrapText="1"/>
    </xf>
    <xf numFmtId="0" fontId="17" fillId="3" borderId="29" xfId="0" applyFont="1" applyFill="1" applyBorder="1" applyAlignment="1" applyProtection="1">
      <alignment vertical="center"/>
    </xf>
    <xf numFmtId="0" fontId="17" fillId="3" borderId="43" xfId="0" applyFont="1" applyFill="1" applyBorder="1" applyAlignment="1" applyProtection="1"/>
    <xf numFmtId="0" fontId="17" fillId="3" borderId="44" xfId="0" applyFont="1" applyFill="1" applyBorder="1" applyAlignment="1" applyProtection="1"/>
    <xf numFmtId="0" fontId="17" fillId="3" borderId="45" xfId="0" applyFont="1" applyFill="1" applyBorder="1" applyAlignment="1" applyProtection="1"/>
    <xf numFmtId="0" fontId="17" fillId="3" borderId="0" xfId="0" applyFont="1" applyFill="1" applyAlignment="1" applyProtection="1"/>
    <xf numFmtId="0" fontId="17" fillId="3" borderId="46" xfId="0" applyFont="1" applyFill="1" applyBorder="1" applyAlignment="1" applyProtection="1"/>
    <xf numFmtId="0" fontId="17" fillId="3" borderId="47" xfId="0" applyFont="1" applyFill="1" applyBorder="1" applyAlignment="1" applyProtection="1"/>
    <xf numFmtId="0" fontId="17" fillId="3" borderId="48" xfId="0" applyFont="1" applyFill="1" applyBorder="1" applyAlignment="1" applyProtection="1"/>
    <xf numFmtId="0" fontId="17" fillId="3" borderId="49" xfId="0" applyFont="1" applyFill="1" applyBorder="1" applyAlignment="1" applyProtection="1"/>
    <xf numFmtId="0" fontId="12" fillId="2" borderId="15" xfId="0" applyFont="1" applyFill="1" applyBorder="1" applyAlignment="1" applyProtection="1">
      <alignment horizontal="center" vertical="center" wrapText="1"/>
    </xf>
    <xf numFmtId="0" fontId="12" fillId="2" borderId="16" xfId="0" applyFont="1" applyFill="1" applyBorder="1" applyAlignment="1" applyProtection="1">
      <alignment horizontal="center" vertical="center" wrapText="1"/>
    </xf>
    <xf numFmtId="0" fontId="1" fillId="0" borderId="26" xfId="0" applyFont="1" applyBorder="1" applyAlignment="1" applyProtection="1">
      <alignment horizontal="center" wrapText="1"/>
    </xf>
    <xf numFmtId="0" fontId="1" fillId="0" borderId="33" xfId="0" applyFont="1" applyBorder="1" applyAlignment="1" applyProtection="1">
      <alignment horizontal="center"/>
    </xf>
    <xf numFmtId="0" fontId="1" fillId="0" borderId="34" xfId="0" applyFont="1" applyBorder="1" applyAlignment="1" applyProtection="1">
      <alignment horizontal="center"/>
    </xf>
    <xf numFmtId="0" fontId="12" fillId="2" borderId="7" xfId="0" applyFont="1" applyFill="1" applyBorder="1" applyAlignment="1" applyProtection="1">
      <alignment horizontal="right" wrapText="1"/>
    </xf>
    <xf numFmtId="0" fontId="12" fillId="2" borderId="10" xfId="0" applyFont="1" applyFill="1" applyBorder="1" applyAlignment="1" applyProtection="1">
      <alignment horizontal="right" wrapText="1"/>
    </xf>
    <xf numFmtId="0" fontId="12" fillId="2" borderId="10" xfId="0" applyFont="1" applyFill="1" applyBorder="1" applyAlignment="1" applyProtection="1">
      <alignment horizontal="right"/>
    </xf>
    <xf numFmtId="0" fontId="6" fillId="0" borderId="11" xfId="0" applyFont="1"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11" xfId="0" applyBorder="1" applyAlignment="1" applyProtection="1">
      <alignment wrapText="1"/>
    </xf>
    <xf numFmtId="0" fontId="1" fillId="0" borderId="11"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3" fillId="0" borderId="0" xfId="0" applyFont="1" applyBorder="1" applyAlignment="1" applyProtection="1">
      <alignment horizontal="left" vertical="top" wrapText="1"/>
    </xf>
    <xf numFmtId="0" fontId="0" fillId="0" borderId="0" xfId="0" applyAlignment="1" applyProtection="1">
      <alignment horizontal="left" vertical="top" wrapText="1"/>
    </xf>
    <xf numFmtId="0" fontId="12" fillId="0" borderId="5" xfId="0" applyFont="1" applyFill="1" applyBorder="1" applyAlignment="1" applyProtection="1">
      <alignment horizontal="center"/>
    </xf>
    <xf numFmtId="0" fontId="12" fillId="0" borderId="9" xfId="0" applyFont="1" applyFill="1" applyBorder="1" applyAlignment="1" applyProtection="1">
      <alignment horizontal="center"/>
    </xf>
    <xf numFmtId="0" fontId="12" fillId="0" borderId="6" xfId="0" applyFont="1" applyFill="1" applyBorder="1" applyAlignment="1" applyProtection="1">
      <alignment horizontal="center"/>
    </xf>
    <xf numFmtId="0" fontId="1" fillId="2" borderId="24" xfId="0" applyFont="1" applyFill="1" applyBorder="1" applyAlignment="1" applyProtection="1">
      <alignment horizontal="right"/>
    </xf>
    <xf numFmtId="0" fontId="0" fillId="2" borderId="3" xfId="0" applyFill="1" applyBorder="1" applyAlignment="1" applyProtection="1">
      <alignment horizontal="center" wrapText="1"/>
    </xf>
    <xf numFmtId="0" fontId="0" fillId="2" borderId="13" xfId="0" applyFill="1" applyBorder="1" applyAlignment="1" applyProtection="1">
      <alignment horizontal="center" wrapText="1"/>
    </xf>
    <xf numFmtId="0" fontId="3" fillId="0" borderId="0" xfId="0" applyFont="1" applyFill="1" applyBorder="1" applyAlignment="1" applyProtection="1">
      <alignment wrapText="1"/>
    </xf>
    <xf numFmtId="0" fontId="3" fillId="0" borderId="0" xfId="0" applyFont="1" applyFill="1" applyBorder="1" applyAlignment="1" applyProtection="1"/>
    <xf numFmtId="0" fontId="0" fillId="0" borderId="0" xfId="0" applyBorder="1" applyAlignment="1" applyProtection="1"/>
    <xf numFmtId="0" fontId="12" fillId="0" borderId="2" xfId="0" applyFont="1" applyFill="1" applyBorder="1" applyAlignment="1" applyProtection="1">
      <alignment horizontal="center" wrapText="1"/>
    </xf>
    <xf numFmtId="0" fontId="0" fillId="0" borderId="4" xfId="0" applyBorder="1" applyAlignment="1" applyProtection="1">
      <alignment horizontal="center" wrapText="1"/>
    </xf>
    <xf numFmtId="0" fontId="10" fillId="0" borderId="33" xfId="0" applyNumberFormat="1" applyFont="1" applyFill="1" applyBorder="1" applyAlignment="1" applyProtection="1">
      <alignment horizontal="left" wrapText="1"/>
    </xf>
    <xf numFmtId="0" fontId="0" fillId="0" borderId="33" xfId="0" applyBorder="1" applyAlignment="1">
      <alignment horizontal="left" wrapText="1"/>
    </xf>
    <xf numFmtId="0" fontId="1" fillId="0" borderId="30" xfId="0" applyFont="1" applyBorder="1" applyAlignment="1" applyProtection="1">
      <alignment horizontal="center" wrapText="1"/>
    </xf>
    <xf numFmtId="0" fontId="1" fillId="0" borderId="31" xfId="0" applyFont="1" applyBorder="1" applyAlignment="1" applyProtection="1">
      <alignment horizontal="center" wrapText="1"/>
    </xf>
    <xf numFmtId="0" fontId="1" fillId="0" borderId="32" xfId="0" applyFont="1" applyBorder="1" applyAlignment="1" applyProtection="1">
      <alignment horizontal="center" wrapText="1"/>
    </xf>
    <xf numFmtId="0" fontId="15" fillId="2" borderId="23" xfId="0" applyNumberFormat="1" applyFont="1" applyFill="1" applyBorder="1" applyAlignment="1" applyProtection="1">
      <alignment horizontal="right" wrapText="1"/>
    </xf>
    <xf numFmtId="0" fontId="15" fillId="2" borderId="25" xfId="0" applyNumberFormat="1" applyFont="1" applyFill="1" applyBorder="1" applyAlignment="1" applyProtection="1">
      <alignment horizontal="right" wrapText="1"/>
    </xf>
    <xf numFmtId="0" fontId="12" fillId="2" borderId="52" xfId="0" applyNumberFormat="1" applyFont="1" applyFill="1" applyBorder="1" applyAlignment="1" applyProtection="1">
      <alignment horizontal="right" vertical="center" wrapText="1"/>
    </xf>
    <xf numFmtId="0" fontId="12" fillId="2" borderId="53" xfId="0" applyNumberFormat="1" applyFont="1" applyFill="1" applyBorder="1" applyAlignment="1" applyProtection="1">
      <alignment horizontal="right" vertical="center" wrapText="1"/>
    </xf>
    <xf numFmtId="0" fontId="12" fillId="0" borderId="15" xfId="0" applyFont="1" applyFill="1" applyBorder="1" applyAlignment="1" applyProtection="1">
      <alignment horizontal="center"/>
    </xf>
    <xf numFmtId="0" fontId="12" fillId="0" borderId="16" xfId="0" applyFont="1" applyFill="1" applyBorder="1" applyAlignment="1" applyProtection="1">
      <alignment horizontal="center"/>
    </xf>
    <xf numFmtId="0" fontId="3" fillId="0" borderId="14" xfId="0" applyNumberFormat="1" applyFont="1" applyFill="1" applyBorder="1" applyAlignment="1" applyProtection="1">
      <alignment horizontal="right"/>
    </xf>
    <xf numFmtId="0" fontId="3" fillId="0" borderId="16" xfId="0" applyNumberFormat="1" applyFont="1" applyFill="1" applyBorder="1" applyAlignment="1" applyProtection="1">
      <alignment horizontal="right"/>
    </xf>
    <xf numFmtId="0" fontId="12" fillId="2" borderId="37" xfId="0" applyFont="1" applyFill="1" applyBorder="1" applyAlignment="1" applyProtection="1">
      <alignment horizontal="center" wrapText="1"/>
    </xf>
    <xf numFmtId="0" fontId="12" fillId="2" borderId="38" xfId="0" applyFont="1" applyFill="1" applyBorder="1" applyAlignment="1" applyProtection="1">
      <alignment horizontal="center" wrapText="1"/>
    </xf>
    <xf numFmtId="0" fontId="6" fillId="2" borderId="38" xfId="0" applyFont="1" applyFill="1" applyBorder="1" applyAlignment="1" applyProtection="1">
      <alignment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rootedinrights.org/video/bike-share-parking-do-the-right-thin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785B0-41D5-426F-AAF8-1B8690757AAA}">
  <dimension ref="B2:F28"/>
  <sheetViews>
    <sheetView showGridLines="0" tabSelected="1" topLeftCell="A15" workbookViewId="0">
      <selection activeCell="H25" sqref="H25"/>
    </sheetView>
  </sheetViews>
  <sheetFormatPr defaultRowHeight="14.45"/>
  <cols>
    <col min="1" max="1" width="2.7109375" customWidth="1"/>
    <col min="2" max="2" width="20.28515625" bestFit="1" customWidth="1"/>
    <col min="3" max="3" width="9.28515625" bestFit="1" customWidth="1"/>
    <col min="4" max="4" width="9.85546875" customWidth="1"/>
    <col min="5" max="5" width="20.28515625" bestFit="1" customWidth="1"/>
    <col min="6" max="6" width="9.28515625" bestFit="1" customWidth="1"/>
  </cols>
  <sheetData>
    <row r="2" spans="2:6">
      <c r="B2" s="209" t="s">
        <v>0</v>
      </c>
      <c r="C2" s="209"/>
      <c r="D2" s="209"/>
      <c r="E2" s="209"/>
      <c r="F2" s="209"/>
    </row>
    <row r="3" spans="2:6">
      <c r="B3" s="1" t="s">
        <v>1</v>
      </c>
      <c r="C3" s="212" t="s">
        <v>2</v>
      </c>
      <c r="D3" s="212"/>
      <c r="E3" s="212"/>
      <c r="F3" s="212"/>
    </row>
    <row r="4" spans="2:6">
      <c r="B4" s="1" t="s">
        <v>3</v>
      </c>
      <c r="C4" s="212"/>
      <c r="D4" s="212"/>
      <c r="E4" s="212"/>
      <c r="F4" s="212"/>
    </row>
    <row r="5" spans="2:6">
      <c r="B5" s="1" t="s">
        <v>4</v>
      </c>
      <c r="C5" s="212"/>
      <c r="D5" s="212"/>
      <c r="E5" s="212"/>
      <c r="F5" s="212"/>
    </row>
    <row r="6" spans="2:6">
      <c r="B6" s="1" t="s">
        <v>5</v>
      </c>
      <c r="C6" s="212"/>
      <c r="D6" s="212"/>
      <c r="E6" s="212"/>
      <c r="F6" s="212"/>
    </row>
    <row r="7" spans="2:6" s="138" customFormat="1">
      <c r="B7" s="3"/>
      <c r="C7" s="152"/>
      <c r="D7" s="152"/>
      <c r="E7" s="152"/>
      <c r="F7" s="152"/>
    </row>
    <row r="8" spans="2:6" s="138" customFormat="1">
      <c r="B8" s="213" t="s">
        <v>6</v>
      </c>
      <c r="C8" s="214"/>
      <c r="D8" s="214"/>
      <c r="E8" s="156"/>
      <c r="F8" s="156"/>
    </row>
    <row r="9" spans="2:6" s="138" customFormat="1">
      <c r="B9" s="155" t="s">
        <v>7</v>
      </c>
      <c r="C9" s="154" t="s">
        <v>8</v>
      </c>
      <c r="D9" s="154" t="s">
        <v>9</v>
      </c>
      <c r="E9" s="157"/>
      <c r="F9" s="157"/>
    </row>
    <row r="10" spans="2:6" s="138" customFormat="1">
      <c r="B10" s="153" t="s">
        <v>10</v>
      </c>
      <c r="C10" s="158" t="s">
        <v>11</v>
      </c>
      <c r="D10" s="206"/>
      <c r="E10" s="152"/>
      <c r="F10" s="152"/>
    </row>
    <row r="11" spans="2:6" s="138" customFormat="1">
      <c r="B11" s="153" t="s">
        <v>12</v>
      </c>
      <c r="C11" s="158" t="s">
        <v>13</v>
      </c>
      <c r="D11" s="206"/>
      <c r="E11" s="152"/>
      <c r="F11" s="152"/>
    </row>
    <row r="12" spans="2:6" s="138" customFormat="1">
      <c r="B12" s="153" t="s">
        <v>14</v>
      </c>
      <c r="C12" s="158" t="s">
        <v>15</v>
      </c>
      <c r="D12" s="206"/>
      <c r="E12" s="152"/>
      <c r="F12" s="152"/>
    </row>
    <row r="13" spans="2:6" s="138" customFormat="1" ht="15">
      <c r="B13" s="153" t="s">
        <v>16</v>
      </c>
      <c r="C13" s="158" t="s">
        <v>17</v>
      </c>
      <c r="D13" s="206"/>
      <c r="E13" s="152"/>
      <c r="F13" s="152"/>
    </row>
    <row r="14" spans="2:6" ht="255" customHeight="1">
      <c r="B14" s="211" t="s">
        <v>18</v>
      </c>
      <c r="C14" s="211"/>
      <c r="D14" s="211"/>
      <c r="E14" s="211"/>
      <c r="F14" s="211"/>
    </row>
    <row r="15" spans="2:6" ht="123.75" customHeight="1">
      <c r="B15" s="184"/>
      <c r="C15" s="215"/>
      <c r="D15" s="215"/>
      <c r="E15" s="215"/>
      <c r="F15" s="215"/>
    </row>
    <row r="16" spans="2:6" ht="15"/>
    <row r="17" spans="2:6" ht="14.25" customHeight="1">
      <c r="B17" s="210" t="s">
        <v>19</v>
      </c>
      <c r="C17" s="210"/>
      <c r="E17" s="210" t="s">
        <v>20</v>
      </c>
      <c r="F17" s="210"/>
    </row>
    <row r="18" spans="2:6">
      <c r="B18" s="1" t="s">
        <v>21</v>
      </c>
      <c r="C18" s="1" t="s">
        <v>22</v>
      </c>
      <c r="E18" s="1" t="s">
        <v>21</v>
      </c>
      <c r="F18" s="1" t="s">
        <v>22</v>
      </c>
    </row>
    <row r="19" spans="2:6">
      <c r="B19" s="1" t="s">
        <v>23</v>
      </c>
      <c r="C19" s="1">
        <v>10</v>
      </c>
      <c r="E19" s="1" t="s">
        <v>23</v>
      </c>
      <c r="F19" s="1"/>
    </row>
    <row r="20" spans="2:6">
      <c r="B20" s="1" t="s">
        <v>24</v>
      </c>
      <c r="C20" s="1">
        <f>Parking!F10</f>
        <v>26</v>
      </c>
      <c r="E20" s="1" t="s">
        <v>24</v>
      </c>
      <c r="F20" s="1">
        <f>Parking!G10</f>
        <v>0</v>
      </c>
    </row>
    <row r="21" spans="2:6">
      <c r="B21" s="1" t="s">
        <v>25</v>
      </c>
      <c r="C21" s="1">
        <f>'Operations &amp; Equity'!F25</f>
        <v>39</v>
      </c>
      <c r="E21" s="1" t="s">
        <v>25</v>
      </c>
      <c r="F21" s="1">
        <f>'Operations &amp; Equity'!G25</f>
        <v>0</v>
      </c>
    </row>
    <row r="22" spans="2:6">
      <c r="B22" s="1" t="s">
        <v>26</v>
      </c>
      <c r="C22" s="1">
        <f>Data!F10</f>
        <v>5</v>
      </c>
      <c r="E22" s="1" t="s">
        <v>26</v>
      </c>
      <c r="F22" s="1">
        <f>Data!G10</f>
        <v>0</v>
      </c>
    </row>
    <row r="23" spans="2:6">
      <c r="B23" s="1" t="s">
        <v>27</v>
      </c>
      <c r="C23" s="1">
        <f>References!J126</f>
        <v>20</v>
      </c>
      <c r="E23" s="1" t="s">
        <v>28</v>
      </c>
      <c r="F23" s="1" t="e">
        <f>References!J125</f>
        <v>#DIV/0!</v>
      </c>
    </row>
    <row r="24" spans="2:6">
      <c r="B24" s="1" t="s">
        <v>29</v>
      </c>
      <c r="C24" s="1">
        <f>SUM(C19:C23)</f>
        <v>100</v>
      </c>
      <c r="E24" s="1" t="s">
        <v>29</v>
      </c>
      <c r="F24" s="1" t="e">
        <f>SUM(F19:F23)</f>
        <v>#DIV/0!</v>
      </c>
    </row>
    <row r="25" spans="2:6">
      <c r="B25" s="2"/>
      <c r="C25" s="2"/>
      <c r="E25" s="2"/>
      <c r="F25" s="2"/>
    </row>
    <row r="28" spans="2:6">
      <c r="B28" t="s">
        <v>30</v>
      </c>
    </row>
  </sheetData>
  <sheetProtection selectLockedCells="1"/>
  <mergeCells count="10">
    <mergeCell ref="B2:F2"/>
    <mergeCell ref="B17:C17"/>
    <mergeCell ref="E17:F17"/>
    <mergeCell ref="B14:F14"/>
    <mergeCell ref="C3:F3"/>
    <mergeCell ref="C4:F4"/>
    <mergeCell ref="C5:F5"/>
    <mergeCell ref="C6:F6"/>
    <mergeCell ref="B8:D8"/>
    <mergeCell ref="C15:F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BA565-6451-49DA-9618-2D22FCF4614E}">
  <dimension ref="B1:AI24"/>
  <sheetViews>
    <sheetView showGridLines="0" zoomScaleNormal="100" workbookViewId="0">
      <pane xSplit="3" ySplit="4" topLeftCell="D5" activePane="bottomRight" state="frozen"/>
      <selection pane="bottomRight" activeCell="C15" sqref="C15"/>
      <selection pane="bottomLeft" sqref="A1:G1"/>
      <selection pane="topRight" sqref="A1:G1"/>
    </sheetView>
  </sheetViews>
  <sheetFormatPr defaultColWidth="9" defaultRowHeight="14.45"/>
  <cols>
    <col min="1" max="1" width="2.7109375" style="7" customWidth="1"/>
    <col min="2" max="2" width="6.7109375" style="4" customWidth="1"/>
    <col min="3" max="3" width="48" style="5" customWidth="1"/>
    <col min="4" max="4" width="8.85546875" style="6" bestFit="1" customWidth="1"/>
    <col min="5" max="5" width="48" style="7" customWidth="1"/>
    <col min="6" max="6" width="4.7109375" style="8" bestFit="1" customWidth="1"/>
    <col min="7" max="7" width="5.42578125" style="9" bestFit="1" customWidth="1"/>
    <col min="8" max="8" width="2.7109375" style="9" customWidth="1"/>
    <col min="9" max="20" width="5.28515625" style="7" customWidth="1"/>
    <col min="21" max="21" width="2.5703125" style="7" customWidth="1"/>
    <col min="22" max="22" width="5.28515625" style="7" customWidth="1"/>
    <col min="23" max="23" width="2.7109375" style="6" customWidth="1"/>
    <col min="24" max="35" width="5.28515625" style="7" customWidth="1"/>
    <col min="36" max="16384" width="9" style="7"/>
  </cols>
  <sheetData>
    <row r="1" spans="2:35" ht="15" thickBot="1">
      <c r="H1" s="6"/>
    </row>
    <row r="2" spans="2:35" ht="15" thickBot="1">
      <c r="B2" s="225" t="s">
        <v>31</v>
      </c>
      <c r="C2" s="226"/>
      <c r="D2" s="10"/>
      <c r="E2" s="10"/>
      <c r="F2" s="10"/>
      <c r="G2" s="11"/>
    </row>
    <row r="3" spans="2:35" s="13" customFormat="1" ht="14.25" customHeight="1">
      <c r="B3" s="220" t="s">
        <v>32</v>
      </c>
      <c r="C3" s="221"/>
      <c r="D3" s="222"/>
      <c r="E3" s="227" t="s">
        <v>33</v>
      </c>
      <c r="F3" s="228"/>
      <c r="G3" s="229"/>
      <c r="H3" s="12"/>
      <c r="I3" s="216" t="s">
        <v>34</v>
      </c>
      <c r="J3" s="216"/>
      <c r="K3" s="216"/>
      <c r="L3" s="216"/>
      <c r="M3" s="216"/>
      <c r="N3" s="216"/>
      <c r="O3" s="216"/>
      <c r="P3" s="216"/>
      <c r="Q3" s="216"/>
      <c r="R3" s="216"/>
      <c r="S3" s="216"/>
      <c r="T3" s="216"/>
      <c r="U3" s="12"/>
      <c r="V3" s="216" t="s">
        <v>35</v>
      </c>
      <c r="X3" s="216" t="s">
        <v>36</v>
      </c>
      <c r="Y3" s="216"/>
      <c r="Z3" s="216"/>
      <c r="AA3" s="216"/>
      <c r="AB3" s="216"/>
      <c r="AC3" s="216"/>
      <c r="AD3" s="216"/>
      <c r="AE3" s="216"/>
      <c r="AF3" s="216"/>
      <c r="AG3" s="216"/>
      <c r="AH3" s="216"/>
      <c r="AI3" s="216"/>
    </row>
    <row r="4" spans="2:35" s="13" customFormat="1" ht="28.9">
      <c r="B4" s="14" t="s">
        <v>37</v>
      </c>
      <c r="C4" s="15" t="s">
        <v>38</v>
      </c>
      <c r="D4" s="15" t="s">
        <v>39</v>
      </c>
      <c r="E4" s="16" t="s">
        <v>40</v>
      </c>
      <c r="F4" s="17" t="s">
        <v>41</v>
      </c>
      <c r="G4" s="18" t="s">
        <v>42</v>
      </c>
      <c r="H4" s="19"/>
      <c r="I4" s="20" t="s">
        <v>43</v>
      </c>
      <c r="J4" s="20" t="s">
        <v>44</v>
      </c>
      <c r="K4" s="20" t="s">
        <v>45</v>
      </c>
      <c r="L4" s="20" t="s">
        <v>46</v>
      </c>
      <c r="M4" s="20" t="s">
        <v>47</v>
      </c>
      <c r="N4" s="20" t="s">
        <v>48</v>
      </c>
      <c r="O4" s="20" t="s">
        <v>49</v>
      </c>
      <c r="P4" s="20" t="s">
        <v>50</v>
      </c>
      <c r="Q4" s="20" t="s">
        <v>51</v>
      </c>
      <c r="R4" s="20" t="s">
        <v>52</v>
      </c>
      <c r="S4" s="20" t="s">
        <v>53</v>
      </c>
      <c r="T4" s="20" t="s">
        <v>54</v>
      </c>
      <c r="U4" s="9"/>
      <c r="V4" s="233"/>
      <c r="X4" s="20" t="s">
        <v>43</v>
      </c>
      <c r="Y4" s="20" t="s">
        <v>44</v>
      </c>
      <c r="Z4" s="20" t="s">
        <v>45</v>
      </c>
      <c r="AA4" s="20" t="s">
        <v>46</v>
      </c>
      <c r="AB4" s="20" t="s">
        <v>47</v>
      </c>
      <c r="AC4" s="20" t="s">
        <v>48</v>
      </c>
      <c r="AD4" s="20" t="s">
        <v>49</v>
      </c>
      <c r="AE4" s="20" t="s">
        <v>50</v>
      </c>
      <c r="AF4" s="20" t="s">
        <v>51</v>
      </c>
      <c r="AG4" s="20" t="s">
        <v>52</v>
      </c>
      <c r="AH4" s="20" t="s">
        <v>53</v>
      </c>
      <c r="AI4" s="20" t="s">
        <v>54</v>
      </c>
    </row>
    <row r="5" spans="2:35" s="13" customFormat="1" ht="28.9">
      <c r="B5" s="21" t="s">
        <v>55</v>
      </c>
      <c r="C5" s="22" t="s">
        <v>56</v>
      </c>
      <c r="D5" s="116"/>
      <c r="E5" s="23" t="s">
        <v>57</v>
      </c>
      <c r="F5" s="24">
        <v>0</v>
      </c>
      <c r="G5" s="117"/>
      <c r="H5" s="25"/>
    </row>
    <row r="6" spans="2:35" s="13" customFormat="1" ht="45">
      <c r="B6" s="26"/>
      <c r="C6" s="22" t="s">
        <v>58</v>
      </c>
      <c r="D6" s="27"/>
      <c r="E6" s="23" t="s">
        <v>59</v>
      </c>
      <c r="F6" s="24">
        <v>0</v>
      </c>
      <c r="G6" s="117"/>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row>
    <row r="7" spans="2:35" s="13" customFormat="1" ht="57.6">
      <c r="B7" s="26"/>
      <c r="C7" s="22" t="s">
        <v>60</v>
      </c>
      <c r="D7" s="27"/>
      <c r="E7" s="29" t="s">
        <v>61</v>
      </c>
      <c r="F7" s="30">
        <v>2</v>
      </c>
      <c r="G7" s="117"/>
    </row>
    <row r="8" spans="2:35" s="13" customFormat="1">
      <c r="B8" s="26"/>
      <c r="C8" s="22" t="s">
        <v>62</v>
      </c>
      <c r="D8" s="115"/>
      <c r="E8" s="230" t="s">
        <v>63</v>
      </c>
      <c r="F8" s="30">
        <v>1</v>
      </c>
      <c r="G8" s="118"/>
      <c r="H8" s="25"/>
      <c r="I8" s="120"/>
      <c r="J8" s="120"/>
      <c r="K8" s="120"/>
      <c r="L8" s="120"/>
      <c r="M8" s="120"/>
      <c r="N8" s="120"/>
      <c r="O8" s="120"/>
      <c r="P8" s="120"/>
      <c r="Q8" s="120"/>
      <c r="R8" s="120"/>
      <c r="S8" s="120"/>
      <c r="T8" s="120"/>
      <c r="U8" s="7"/>
      <c r="V8" s="31">
        <f>MAX(I8:T8)</f>
        <v>0</v>
      </c>
      <c r="X8" s="31" t="e">
        <f>(I8/V8)*F8</f>
        <v>#DIV/0!</v>
      </c>
      <c r="Y8" s="31" t="e">
        <f>(J8/V8)*F8</f>
        <v>#DIV/0!</v>
      </c>
      <c r="Z8" s="31" t="e">
        <f>(K8/V8)*F8</f>
        <v>#DIV/0!</v>
      </c>
      <c r="AA8" s="31" t="e">
        <f>(L8/V8)*F8</f>
        <v>#DIV/0!</v>
      </c>
      <c r="AB8" s="31" t="e">
        <f>(M8/V8)*F8</f>
        <v>#DIV/0!</v>
      </c>
      <c r="AC8" s="31" t="e">
        <f>(N8/V8)*F8</f>
        <v>#DIV/0!</v>
      </c>
      <c r="AD8" s="31" t="e">
        <f>(O8/V8)*F8</f>
        <v>#DIV/0!</v>
      </c>
      <c r="AE8" s="31" t="e">
        <f>(P8/V8)*F8</f>
        <v>#DIV/0!</v>
      </c>
      <c r="AF8" s="31" t="e">
        <f>(Q8/V8)*F8</f>
        <v>#DIV/0!</v>
      </c>
      <c r="AG8" s="31" t="e">
        <f>(R8/V8)*F8</f>
        <v>#DIV/0!</v>
      </c>
      <c r="AH8" s="31" t="e">
        <f>(S8/V8)*F8</f>
        <v>#DIV/0!</v>
      </c>
      <c r="AI8" s="31" t="e">
        <f>(T8/V8)*F8</f>
        <v>#DIV/0!</v>
      </c>
    </row>
    <row r="9" spans="2:35" s="13" customFormat="1">
      <c r="B9" s="26"/>
      <c r="C9" s="22" t="s">
        <v>64</v>
      </c>
      <c r="D9" s="115"/>
      <c r="E9" s="230"/>
      <c r="F9" s="30">
        <v>2</v>
      </c>
      <c r="G9" s="118"/>
      <c r="H9" s="25"/>
      <c r="I9" s="120"/>
      <c r="J9" s="120"/>
      <c r="K9" s="120"/>
      <c r="L9" s="120"/>
      <c r="M9" s="120"/>
      <c r="N9" s="120"/>
      <c r="O9" s="120"/>
      <c r="P9" s="120"/>
      <c r="Q9" s="120"/>
      <c r="R9" s="120"/>
      <c r="S9" s="120"/>
      <c r="T9" s="120"/>
      <c r="U9" s="7"/>
      <c r="V9" s="31">
        <f t="shared" ref="V9:V11" si="0">MAX(I9:T9)</f>
        <v>0</v>
      </c>
      <c r="X9" s="31" t="e">
        <f t="shared" ref="X9:X11" si="1">(I9/V9)*F9</f>
        <v>#DIV/0!</v>
      </c>
      <c r="Y9" s="31" t="e">
        <f t="shared" ref="Y9:Y11" si="2">(J9/V9)*F9</f>
        <v>#DIV/0!</v>
      </c>
      <c r="Z9" s="31" t="e">
        <f t="shared" ref="Z9:Z11" si="3">(K9/V9)*F9</f>
        <v>#DIV/0!</v>
      </c>
      <c r="AA9" s="31" t="e">
        <f t="shared" ref="AA9:AA11" si="4">(L9/V9)*F9</f>
        <v>#DIV/0!</v>
      </c>
      <c r="AB9" s="31" t="e">
        <f t="shared" ref="AB9:AB11" si="5">(M9/V9)*F9</f>
        <v>#DIV/0!</v>
      </c>
      <c r="AC9" s="31" t="e">
        <f t="shared" ref="AC9:AC11" si="6">(N9/V9)*F9</f>
        <v>#DIV/0!</v>
      </c>
      <c r="AD9" s="31" t="e">
        <f t="shared" ref="AD9:AD11" si="7">(O9/V9)*F9</f>
        <v>#DIV/0!</v>
      </c>
      <c r="AE9" s="31" t="e">
        <f t="shared" ref="AE9:AE11" si="8">(P9/V9)*F9</f>
        <v>#DIV/0!</v>
      </c>
      <c r="AF9" s="31" t="e">
        <f t="shared" ref="AF9:AF11" si="9">(Q9/V9)*F9</f>
        <v>#DIV/0!</v>
      </c>
      <c r="AG9" s="31" t="e">
        <f t="shared" ref="AG9:AG11" si="10">(R9/V9)*F9</f>
        <v>#DIV/0!</v>
      </c>
      <c r="AH9" s="31" t="e">
        <f t="shared" ref="AH9:AH11" si="11">(S9/V9)*F9</f>
        <v>#DIV/0!</v>
      </c>
      <c r="AI9" s="31" t="e">
        <f t="shared" ref="AI9:AI11" si="12">(T9/V9)*F9</f>
        <v>#DIV/0!</v>
      </c>
    </row>
    <row r="10" spans="2:35" s="13" customFormat="1">
      <c r="B10" s="26"/>
      <c r="C10" s="22" t="s">
        <v>65</v>
      </c>
      <c r="D10" s="115"/>
      <c r="E10" s="230"/>
      <c r="F10" s="30">
        <v>0.5</v>
      </c>
      <c r="G10" s="118"/>
      <c r="H10" s="25"/>
      <c r="I10" s="120"/>
      <c r="J10" s="120"/>
      <c r="K10" s="120"/>
      <c r="L10" s="120"/>
      <c r="M10" s="120"/>
      <c r="N10" s="120"/>
      <c r="O10" s="120"/>
      <c r="P10" s="120"/>
      <c r="Q10" s="120"/>
      <c r="R10" s="120"/>
      <c r="S10" s="120"/>
      <c r="T10" s="120"/>
      <c r="U10" s="7"/>
      <c r="V10" s="31">
        <f t="shared" si="0"/>
        <v>0</v>
      </c>
      <c r="X10" s="31" t="e">
        <f t="shared" si="1"/>
        <v>#DIV/0!</v>
      </c>
      <c r="Y10" s="31" t="e">
        <f t="shared" si="2"/>
        <v>#DIV/0!</v>
      </c>
      <c r="Z10" s="31" t="e">
        <f t="shared" si="3"/>
        <v>#DIV/0!</v>
      </c>
      <c r="AA10" s="31" t="e">
        <f t="shared" si="4"/>
        <v>#DIV/0!</v>
      </c>
      <c r="AB10" s="31" t="e">
        <f t="shared" si="5"/>
        <v>#DIV/0!</v>
      </c>
      <c r="AC10" s="31" t="e">
        <f t="shared" si="6"/>
        <v>#DIV/0!</v>
      </c>
      <c r="AD10" s="31" t="e">
        <f t="shared" si="7"/>
        <v>#DIV/0!</v>
      </c>
      <c r="AE10" s="31" t="e">
        <f t="shared" si="8"/>
        <v>#DIV/0!</v>
      </c>
      <c r="AF10" s="31" t="e">
        <f t="shared" si="9"/>
        <v>#DIV/0!</v>
      </c>
      <c r="AG10" s="31" t="e">
        <f t="shared" si="10"/>
        <v>#DIV/0!</v>
      </c>
      <c r="AH10" s="31" t="e">
        <f t="shared" si="11"/>
        <v>#DIV/0!</v>
      </c>
      <c r="AI10" s="31" t="e">
        <f t="shared" si="12"/>
        <v>#DIV/0!</v>
      </c>
    </row>
    <row r="11" spans="2:35" s="13" customFormat="1">
      <c r="B11" s="26"/>
      <c r="C11" s="22" t="s">
        <v>66</v>
      </c>
      <c r="D11" s="115"/>
      <c r="E11" s="230"/>
      <c r="F11" s="30">
        <v>1</v>
      </c>
      <c r="G11" s="118"/>
      <c r="H11" s="25"/>
      <c r="I11" s="120"/>
      <c r="J11" s="120"/>
      <c r="K11" s="120"/>
      <c r="L11" s="120"/>
      <c r="M11" s="120"/>
      <c r="N11" s="120"/>
      <c r="O11" s="120"/>
      <c r="P11" s="120"/>
      <c r="Q11" s="120"/>
      <c r="R11" s="120"/>
      <c r="S11" s="120"/>
      <c r="T11" s="120"/>
      <c r="U11" s="7"/>
      <c r="V11" s="31">
        <f t="shared" si="0"/>
        <v>0</v>
      </c>
      <c r="X11" s="31" t="e">
        <f t="shared" si="1"/>
        <v>#DIV/0!</v>
      </c>
      <c r="Y11" s="31" t="e">
        <f t="shared" si="2"/>
        <v>#DIV/0!</v>
      </c>
      <c r="Z11" s="31" t="e">
        <f t="shared" si="3"/>
        <v>#DIV/0!</v>
      </c>
      <c r="AA11" s="31" t="e">
        <f t="shared" si="4"/>
        <v>#DIV/0!</v>
      </c>
      <c r="AB11" s="31" t="e">
        <f t="shared" si="5"/>
        <v>#DIV/0!</v>
      </c>
      <c r="AC11" s="31" t="e">
        <f t="shared" si="6"/>
        <v>#DIV/0!</v>
      </c>
      <c r="AD11" s="31" t="e">
        <f t="shared" si="7"/>
        <v>#DIV/0!</v>
      </c>
      <c r="AE11" s="31" t="e">
        <f t="shared" si="8"/>
        <v>#DIV/0!</v>
      </c>
      <c r="AF11" s="31" t="e">
        <f t="shared" si="9"/>
        <v>#DIV/0!</v>
      </c>
      <c r="AG11" s="31" t="e">
        <f t="shared" si="10"/>
        <v>#DIV/0!</v>
      </c>
      <c r="AH11" s="31" t="e">
        <f t="shared" si="11"/>
        <v>#DIV/0!</v>
      </c>
      <c r="AI11" s="31" t="e">
        <f t="shared" si="12"/>
        <v>#DIV/0!</v>
      </c>
    </row>
    <row r="12" spans="2:35" s="13" customFormat="1">
      <c r="B12" s="26"/>
      <c r="C12" s="22" t="s">
        <v>67</v>
      </c>
      <c r="D12" s="115"/>
      <c r="E12" s="231" t="s">
        <v>68</v>
      </c>
      <c r="F12" s="30">
        <v>1</v>
      </c>
      <c r="G12" s="117"/>
      <c r="H12" s="25"/>
    </row>
    <row r="13" spans="2:35">
      <c r="B13" s="26"/>
      <c r="C13" s="22" t="s">
        <v>69</v>
      </c>
      <c r="D13" s="115"/>
      <c r="E13" s="232"/>
      <c r="F13" s="30">
        <v>1</v>
      </c>
      <c r="G13" s="117"/>
      <c r="H13" s="32"/>
      <c r="W13" s="7"/>
    </row>
    <row r="14" spans="2:35" s="39" customFormat="1" ht="43.15">
      <c r="B14" s="33"/>
      <c r="C14" s="34" t="s">
        <v>70</v>
      </c>
      <c r="D14" s="35"/>
      <c r="E14" s="36" t="s">
        <v>71</v>
      </c>
      <c r="F14" s="37">
        <v>1</v>
      </c>
      <c r="G14" s="119"/>
      <c r="H14" s="38"/>
    </row>
    <row r="15" spans="2:35" s="13" customFormat="1" ht="28.9">
      <c r="B15" s="21" t="s">
        <v>72</v>
      </c>
      <c r="C15" s="22" t="s">
        <v>73</v>
      </c>
      <c r="D15" s="116"/>
      <c r="E15" s="23" t="s">
        <v>57</v>
      </c>
      <c r="F15" s="24">
        <v>0</v>
      </c>
      <c r="G15" s="117"/>
      <c r="H15" s="25"/>
    </row>
    <row r="16" spans="2:35" s="13" customFormat="1" ht="28.9">
      <c r="B16" s="21" t="s">
        <v>74</v>
      </c>
      <c r="C16" s="22" t="s">
        <v>75</v>
      </c>
      <c r="D16" s="116"/>
      <c r="E16" s="23" t="s">
        <v>76</v>
      </c>
      <c r="F16" s="24">
        <v>0</v>
      </c>
      <c r="G16" s="117"/>
      <c r="H16" s="25"/>
    </row>
    <row r="17" spans="2:24" ht="57.6">
      <c r="B17" s="21" t="s">
        <v>77</v>
      </c>
      <c r="C17" s="22" t="s">
        <v>78</v>
      </c>
      <c r="D17" s="115"/>
      <c r="E17" s="23" t="s">
        <v>79</v>
      </c>
      <c r="F17" s="24">
        <v>0.5</v>
      </c>
      <c r="G17" s="117"/>
      <c r="H17" s="40"/>
      <c r="W17" s="7"/>
    </row>
    <row r="18" spans="2:24" s="13" customFormat="1" ht="15" thickBot="1">
      <c r="B18" s="217" t="s">
        <v>80</v>
      </c>
      <c r="C18" s="218"/>
      <c r="D18" s="218"/>
      <c r="E18" s="219"/>
      <c r="F18" s="41">
        <f>SUM(F5:F17)</f>
        <v>10</v>
      </c>
      <c r="G18" s="42">
        <f>SUM(G5:G16)</f>
        <v>0</v>
      </c>
      <c r="H18" s="43"/>
      <c r="I18" s="44"/>
      <c r="X18" s="44"/>
    </row>
    <row r="19" spans="2:24">
      <c r="D19" s="7"/>
      <c r="E19" s="45"/>
      <c r="H19" s="46"/>
      <c r="W19" s="7"/>
    </row>
    <row r="20" spans="2:24" ht="30" customHeight="1">
      <c r="B20" s="223" t="s">
        <v>81</v>
      </c>
      <c r="C20" s="224"/>
      <c r="D20" s="211"/>
      <c r="E20" s="45"/>
      <c r="W20" s="7"/>
    </row>
    <row r="21" spans="2:24">
      <c r="D21" s="7"/>
      <c r="E21" s="45"/>
      <c r="W21" s="7"/>
    </row>
    <row r="22" spans="2:24">
      <c r="D22" s="7"/>
      <c r="E22" s="45"/>
      <c r="W22" s="7"/>
    </row>
    <row r="23" spans="2:24">
      <c r="E23" s="45"/>
    </row>
    <row r="24" spans="2:24">
      <c r="E24" s="45"/>
    </row>
  </sheetData>
  <sheetProtection selectLockedCells="1"/>
  <mergeCells count="10">
    <mergeCell ref="B2:C2"/>
    <mergeCell ref="E3:G3"/>
    <mergeCell ref="E8:E11"/>
    <mergeCell ref="E12:E13"/>
    <mergeCell ref="V3:V4"/>
    <mergeCell ref="X3:AI3"/>
    <mergeCell ref="B18:E18"/>
    <mergeCell ref="B3:D3"/>
    <mergeCell ref="I3:T3"/>
    <mergeCell ref="B20:D20"/>
  </mergeCells>
  <dataValidations count="12">
    <dataValidation showDropDown="1" showInputMessage="1" showErrorMessage="1" sqref="C19:D19 C21:D1048576 D4 C4:C17" xr:uid="{349CF195-AA79-4B95-90F7-45F169DD30C5}"/>
    <dataValidation type="list" allowBlank="1" showInputMessage="1" showErrorMessage="1" errorTitle="Instructions" error="Choose score" promptTitle="Instructions" prompt="Choose score" sqref="G5:G6 G15:G16" xr:uid="{D9EA87C9-13AE-4662-B760-0C20DAE98E75}">
      <formula1>"X,0"</formula1>
    </dataValidation>
    <dataValidation type="list" allowBlank="1" showInputMessage="1" showErrorMessage="1" errorTitle="Instructions" error="Choose score" promptTitle="Instructions" prompt="Choose score" sqref="G12:G13 G15:G16" xr:uid="{55EF14F7-AB69-4229-90BA-7ABE88D6A117}">
      <formula1>"0,1"</formula1>
    </dataValidation>
    <dataValidation type="list" allowBlank="1" showInputMessage="1" showErrorMessage="1" errorTitle="Instructions" error="Choose score" promptTitle="Instructions" prompt="Choose score" sqref="G7" xr:uid="{94A89449-E3E0-4605-A327-B34AC4779208}">
      <formula1>"0,1,1.5,2"</formula1>
    </dataValidation>
    <dataValidation type="list" allowBlank="1" showInputMessage="1" showErrorMessage="1" errorTitle="Instructions" error="Choose response." promptTitle="Insturctions" prompt="Choose response." sqref="D5 D15:D16" xr:uid="{D0CB4FEE-2D9E-403C-AAA7-B6CAD60D5E3D}">
      <formula1>"attached"</formula1>
    </dataValidation>
    <dataValidation type="list" allowBlank="1" showInputMessage="1" showErrorMessage="1" errorTitle="Instructions" error="Choose your answer" promptTitle="Instructions" prompt="Choose your answer." sqref="D17 D12:D13" xr:uid="{3EEBA000-26E1-46F6-BA21-DDE64F4018AC}">
      <formula1>"yes,no"</formula1>
    </dataValidation>
    <dataValidation type="whole" showDropDown="1" showInputMessage="1" showErrorMessage="1" errorTitle="Instructions" error="Enter a numerical response." promptTitle="Instructions" prompt="Enter a numerical response." sqref="D17 D8:D13" xr:uid="{9FCB024D-593F-402F-86A6-2E62C6A2C1E1}">
      <formula1>1</formula1>
      <formula2>100000</formula2>
    </dataValidation>
    <dataValidation type="decimal" allowBlank="1" showInputMessage="1" showErrorMessage="1" sqref="G8 G10" xr:uid="{0A64E18E-F9B7-4B41-92B2-8E7720649D1C}">
      <formula1>0</formula1>
      <formula2>1</formula2>
    </dataValidation>
    <dataValidation type="decimal" allowBlank="1" showInputMessage="1" showErrorMessage="1" sqref="G9" xr:uid="{58E318DF-9119-4CAB-9EFC-78676A76FB1A}">
      <formula1>0</formula1>
      <formula2>2</formula2>
    </dataValidation>
    <dataValidation type="decimal" allowBlank="1" showInputMessage="1" showErrorMessage="1" sqref="G11" xr:uid="{73CDBF55-C83E-4897-BEDB-DDB22DA70EB3}">
      <formula1>0</formula1>
      <formula2>0.8</formula2>
    </dataValidation>
    <dataValidation type="list" allowBlank="1" showInputMessage="1" showErrorMessage="1" errorTitle="Instructions" error="Choose score" promptTitle="Instructions" prompt="Choose score" sqref="G17" xr:uid="{6DA78D74-E9AE-465D-951D-CEB01112FED8}">
      <formula1>"0.5"</formula1>
    </dataValidation>
    <dataValidation type="list" allowBlank="1" showInputMessage="1" showErrorMessage="1" errorTitle="Instructions" error="Choose score" promptTitle="Instructions" prompt="Choose score" sqref="G14" xr:uid="{AFEA7210-5AF4-4E75-96C7-6AAB642E2131}">
      <formula1>"0,.5,1"</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579BF-2004-4ED3-9E34-B688C1D069DF}">
  <dimension ref="B1:AI22"/>
  <sheetViews>
    <sheetView showGridLines="0" workbookViewId="0">
      <pane xSplit="4" ySplit="4" topLeftCell="E9" activePane="bottomRight" state="frozen"/>
      <selection pane="bottomRight" activeCell="S9" sqref="S9"/>
      <selection pane="bottomLeft" activeCell="P77" sqref="P77:Q77"/>
      <selection pane="topRight" activeCell="P77" sqref="P77:Q77"/>
    </sheetView>
  </sheetViews>
  <sheetFormatPr defaultColWidth="9" defaultRowHeight="14.45"/>
  <cols>
    <col min="1" max="1" width="2.7109375" style="6" customWidth="1"/>
    <col min="2" max="2" width="6.7109375" style="4" customWidth="1"/>
    <col min="3" max="3" width="48" style="47" customWidth="1"/>
    <col min="4" max="4" width="8.85546875" style="6" bestFit="1" customWidth="1"/>
    <col min="5" max="5" width="48" style="7" customWidth="1"/>
    <col min="6" max="6" width="4.7109375" style="8" bestFit="1" customWidth="1"/>
    <col min="7" max="7" width="5.42578125" style="9" bestFit="1" customWidth="1"/>
    <col min="8" max="8" width="2.7109375" style="9" customWidth="1"/>
    <col min="9" max="20" width="5.28515625" style="7" customWidth="1"/>
    <col min="21" max="21" width="2.5703125" style="7" customWidth="1"/>
    <col min="22" max="22" width="5.28515625" style="7" customWidth="1"/>
    <col min="23" max="23" width="2.7109375" style="6" customWidth="1"/>
    <col min="24" max="34" width="5.28515625" style="7" customWidth="1"/>
    <col min="35" max="35" width="7.85546875" style="7" bestFit="1" customWidth="1"/>
    <col min="36" max="16384" width="9" style="6"/>
  </cols>
  <sheetData>
    <row r="1" spans="2:35" ht="15" thickBot="1">
      <c r="C1" s="208"/>
      <c r="H1" s="6"/>
    </row>
    <row r="2" spans="2:35" ht="15" thickBot="1">
      <c r="B2" s="234" t="s">
        <v>82</v>
      </c>
      <c r="C2" s="235"/>
      <c r="D2" s="235"/>
      <c r="E2" s="235"/>
      <c r="F2" s="235"/>
      <c r="G2" s="226"/>
    </row>
    <row r="3" spans="2:35" s="13" customFormat="1" ht="14.25" customHeight="1">
      <c r="B3" s="220" t="s">
        <v>32</v>
      </c>
      <c r="C3" s="221"/>
      <c r="D3" s="222"/>
      <c r="E3" s="227" t="s">
        <v>33</v>
      </c>
      <c r="F3" s="228"/>
      <c r="G3" s="229"/>
      <c r="H3" s="12"/>
      <c r="I3" s="216" t="s">
        <v>34</v>
      </c>
      <c r="J3" s="216"/>
      <c r="K3" s="216"/>
      <c r="L3" s="216"/>
      <c r="M3" s="216"/>
      <c r="N3" s="216"/>
      <c r="O3" s="216"/>
      <c r="P3" s="216"/>
      <c r="Q3" s="216"/>
      <c r="R3" s="216"/>
      <c r="S3" s="216"/>
      <c r="T3" s="216"/>
      <c r="U3" s="12"/>
      <c r="V3" s="216" t="s">
        <v>35</v>
      </c>
      <c r="X3" s="216" t="s">
        <v>36</v>
      </c>
      <c r="Y3" s="216"/>
      <c r="Z3" s="216"/>
      <c r="AA3" s="216"/>
      <c r="AB3" s="216"/>
      <c r="AC3" s="216"/>
      <c r="AD3" s="216"/>
      <c r="AE3" s="216"/>
      <c r="AF3" s="216"/>
      <c r="AG3" s="216"/>
      <c r="AH3" s="216"/>
      <c r="AI3" s="216"/>
    </row>
    <row r="4" spans="2:35" s="13" customFormat="1" ht="28.9">
      <c r="B4" s="14" t="s">
        <v>37</v>
      </c>
      <c r="C4" s="15" t="s">
        <v>38</v>
      </c>
      <c r="D4" s="15" t="s">
        <v>39</v>
      </c>
      <c r="E4" s="16" t="s">
        <v>40</v>
      </c>
      <c r="F4" s="17" t="s">
        <v>41</v>
      </c>
      <c r="G4" s="18" t="s">
        <v>42</v>
      </c>
      <c r="H4" s="19"/>
      <c r="I4" s="20" t="s">
        <v>43</v>
      </c>
      <c r="J4" s="20" t="s">
        <v>44</v>
      </c>
      <c r="K4" s="20" t="s">
        <v>45</v>
      </c>
      <c r="L4" s="20" t="s">
        <v>46</v>
      </c>
      <c r="M4" s="20" t="s">
        <v>47</v>
      </c>
      <c r="N4" s="20" t="s">
        <v>48</v>
      </c>
      <c r="O4" s="20" t="s">
        <v>49</v>
      </c>
      <c r="P4" s="20" t="s">
        <v>50</v>
      </c>
      <c r="Q4" s="20" t="s">
        <v>51</v>
      </c>
      <c r="R4" s="20" t="s">
        <v>52</v>
      </c>
      <c r="S4" s="20" t="s">
        <v>53</v>
      </c>
      <c r="T4" s="20" t="s">
        <v>54</v>
      </c>
      <c r="U4" s="9"/>
      <c r="V4" s="233"/>
      <c r="X4" s="20" t="s">
        <v>43</v>
      </c>
      <c r="Y4" s="20" t="s">
        <v>44</v>
      </c>
      <c r="Z4" s="20" t="s">
        <v>45</v>
      </c>
      <c r="AA4" s="20" t="s">
        <v>46</v>
      </c>
      <c r="AB4" s="20" t="s">
        <v>47</v>
      </c>
      <c r="AC4" s="20" t="s">
        <v>48</v>
      </c>
      <c r="AD4" s="20" t="s">
        <v>49</v>
      </c>
      <c r="AE4" s="20" t="s">
        <v>50</v>
      </c>
      <c r="AF4" s="20" t="s">
        <v>51</v>
      </c>
      <c r="AG4" s="20" t="s">
        <v>52</v>
      </c>
      <c r="AH4" s="20" t="s">
        <v>53</v>
      </c>
      <c r="AI4" s="20" t="s">
        <v>54</v>
      </c>
    </row>
    <row r="5" spans="2:35" s="13" customFormat="1" ht="28.9">
      <c r="B5" s="21" t="s">
        <v>83</v>
      </c>
      <c r="C5" s="22" t="s">
        <v>56</v>
      </c>
      <c r="D5" s="116"/>
      <c r="E5" s="23" t="s">
        <v>57</v>
      </c>
      <c r="F5" s="24">
        <v>0</v>
      </c>
      <c r="G5" s="117"/>
      <c r="H5" s="25"/>
    </row>
    <row r="6" spans="2:35" s="13" customFormat="1" ht="43.15">
      <c r="B6" s="26"/>
      <c r="C6" s="22" t="s">
        <v>84</v>
      </c>
      <c r="D6" s="27"/>
      <c r="E6" s="23" t="s">
        <v>59</v>
      </c>
      <c r="F6" s="24">
        <v>0</v>
      </c>
      <c r="G6" s="117"/>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row>
    <row r="7" spans="2:35" s="13" customFormat="1" ht="57.6">
      <c r="B7" s="26"/>
      <c r="C7" s="22" t="s">
        <v>60</v>
      </c>
      <c r="D7" s="27"/>
      <c r="E7" s="29" t="s">
        <v>61</v>
      </c>
      <c r="F7" s="30">
        <v>2</v>
      </c>
      <c r="G7" s="117"/>
    </row>
    <row r="8" spans="2:35" s="13" customFormat="1" ht="14.25" customHeight="1">
      <c r="B8" s="26"/>
      <c r="C8" s="22" t="s">
        <v>62</v>
      </c>
      <c r="D8" s="115"/>
      <c r="E8" s="230" t="s">
        <v>63</v>
      </c>
      <c r="F8" s="30">
        <v>1</v>
      </c>
      <c r="G8" s="118"/>
      <c r="H8" s="25"/>
      <c r="I8" s="120"/>
      <c r="J8" s="120"/>
      <c r="K8" s="120"/>
      <c r="L8" s="120"/>
      <c r="M8" s="120"/>
      <c r="N8" s="120"/>
      <c r="O8" s="120"/>
      <c r="P8" s="120"/>
      <c r="Q8" s="120"/>
      <c r="R8" s="120"/>
      <c r="S8" s="120"/>
      <c r="T8" s="120"/>
      <c r="U8" s="7"/>
      <c r="V8" s="31">
        <f>MAX(I8:T8)</f>
        <v>0</v>
      </c>
      <c r="X8" s="31" t="e">
        <f>(I8/V8)*F8</f>
        <v>#DIV/0!</v>
      </c>
      <c r="Y8" s="31" t="e">
        <f>(J8/V8)*F8</f>
        <v>#DIV/0!</v>
      </c>
      <c r="Z8" s="31" t="e">
        <f>(K8/V8)*F8</f>
        <v>#DIV/0!</v>
      </c>
      <c r="AA8" s="31" t="e">
        <f>(L8/V8)*F8</f>
        <v>#DIV/0!</v>
      </c>
      <c r="AB8" s="31" t="e">
        <f>(M8/V8)*F8</f>
        <v>#DIV/0!</v>
      </c>
      <c r="AC8" s="31" t="e">
        <f>(N8/V8)*F8</f>
        <v>#DIV/0!</v>
      </c>
      <c r="AD8" s="31" t="e">
        <f>(O8/V8)*F8</f>
        <v>#DIV/0!</v>
      </c>
      <c r="AE8" s="31" t="e">
        <f>(P8/V8)*F8</f>
        <v>#DIV/0!</v>
      </c>
      <c r="AF8" s="31" t="e">
        <f>(Q8/V8)*F8</f>
        <v>#DIV/0!</v>
      </c>
      <c r="AG8" s="31" t="e">
        <f>(R8/V8)*F8</f>
        <v>#DIV/0!</v>
      </c>
      <c r="AH8" s="31" t="e">
        <f>(S8/V8)*F8</f>
        <v>#DIV/0!</v>
      </c>
      <c r="AI8" s="31" t="e">
        <f>(T8/V8)*F8</f>
        <v>#DIV/0!</v>
      </c>
    </row>
    <row r="9" spans="2:35" s="13" customFormat="1">
      <c r="B9" s="26"/>
      <c r="C9" s="22" t="s">
        <v>64</v>
      </c>
      <c r="D9" s="115"/>
      <c r="E9" s="230"/>
      <c r="F9" s="30">
        <v>2</v>
      </c>
      <c r="G9" s="118"/>
      <c r="H9" s="25"/>
      <c r="I9" s="120"/>
      <c r="J9" s="120"/>
      <c r="K9" s="120"/>
      <c r="L9" s="120"/>
      <c r="M9" s="120"/>
      <c r="N9" s="120"/>
      <c r="O9" s="120"/>
      <c r="P9" s="120"/>
      <c r="Q9" s="120"/>
      <c r="R9" s="120"/>
      <c r="S9" s="120"/>
      <c r="T9" s="120"/>
      <c r="U9" s="7"/>
      <c r="V9" s="31">
        <f t="shared" ref="V9:V11" si="0">MAX(I9:T9)</f>
        <v>0</v>
      </c>
      <c r="X9" s="31" t="e">
        <f t="shared" ref="X9:X11" si="1">(I9/V9)*F9</f>
        <v>#DIV/0!</v>
      </c>
      <c r="Y9" s="31" t="e">
        <f t="shared" ref="Y9:Y11" si="2">(J9/V9)*F9</f>
        <v>#DIV/0!</v>
      </c>
      <c r="Z9" s="31" t="e">
        <f t="shared" ref="Z9:Z11" si="3">(K9/V9)*F9</f>
        <v>#DIV/0!</v>
      </c>
      <c r="AA9" s="31" t="e">
        <f t="shared" ref="AA9:AA11" si="4">(L9/V9)*F9</f>
        <v>#DIV/0!</v>
      </c>
      <c r="AB9" s="31" t="e">
        <f t="shared" ref="AB9:AB11" si="5">(M9/V9)*F9</f>
        <v>#DIV/0!</v>
      </c>
      <c r="AC9" s="31" t="e">
        <f t="shared" ref="AC9:AC11" si="6">(N9/V9)*F9</f>
        <v>#DIV/0!</v>
      </c>
      <c r="AD9" s="31" t="e">
        <f t="shared" ref="AD9:AD11" si="7">(O9/V9)*F9</f>
        <v>#DIV/0!</v>
      </c>
      <c r="AE9" s="31" t="e">
        <f t="shared" ref="AE9:AE11" si="8">(P9/V9)*F9</f>
        <v>#DIV/0!</v>
      </c>
      <c r="AF9" s="31" t="e">
        <f t="shared" ref="AF9:AF11" si="9">(Q9/V9)*F9</f>
        <v>#DIV/0!</v>
      </c>
      <c r="AG9" s="31" t="e">
        <f t="shared" ref="AG9:AG11" si="10">(R9/V9)*F9</f>
        <v>#DIV/0!</v>
      </c>
      <c r="AH9" s="31" t="e">
        <f t="shared" ref="AH9:AH11" si="11">(S9/V9)*F9</f>
        <v>#DIV/0!</v>
      </c>
      <c r="AI9" s="31" t="e">
        <f t="shared" ref="AI9:AI11" si="12">(T9/V9)*F9</f>
        <v>#DIV/0!</v>
      </c>
    </row>
    <row r="10" spans="2:35" s="13" customFormat="1">
      <c r="B10" s="26"/>
      <c r="C10" s="22" t="s">
        <v>85</v>
      </c>
      <c r="D10" s="115"/>
      <c r="E10" s="230"/>
      <c r="F10" s="30">
        <v>0.5</v>
      </c>
      <c r="G10" s="118"/>
      <c r="H10" s="25"/>
      <c r="I10" s="120"/>
      <c r="J10" s="120"/>
      <c r="K10" s="120"/>
      <c r="L10" s="120"/>
      <c r="M10" s="120"/>
      <c r="N10" s="120"/>
      <c r="O10" s="120"/>
      <c r="P10" s="120"/>
      <c r="Q10" s="120"/>
      <c r="R10" s="120"/>
      <c r="S10" s="120"/>
      <c r="T10" s="120"/>
      <c r="U10" s="7"/>
      <c r="V10" s="31">
        <f t="shared" si="0"/>
        <v>0</v>
      </c>
      <c r="X10" s="31" t="e">
        <f t="shared" si="1"/>
        <v>#DIV/0!</v>
      </c>
      <c r="Y10" s="31" t="e">
        <f t="shared" si="2"/>
        <v>#DIV/0!</v>
      </c>
      <c r="Z10" s="31" t="e">
        <f t="shared" si="3"/>
        <v>#DIV/0!</v>
      </c>
      <c r="AA10" s="31" t="e">
        <f t="shared" si="4"/>
        <v>#DIV/0!</v>
      </c>
      <c r="AB10" s="31" t="e">
        <f t="shared" si="5"/>
        <v>#DIV/0!</v>
      </c>
      <c r="AC10" s="31" t="e">
        <f t="shared" si="6"/>
        <v>#DIV/0!</v>
      </c>
      <c r="AD10" s="31" t="e">
        <f t="shared" si="7"/>
        <v>#DIV/0!</v>
      </c>
      <c r="AE10" s="31" t="e">
        <f t="shared" si="8"/>
        <v>#DIV/0!</v>
      </c>
      <c r="AF10" s="31" t="e">
        <f t="shared" si="9"/>
        <v>#DIV/0!</v>
      </c>
      <c r="AG10" s="31" t="e">
        <f t="shared" si="10"/>
        <v>#DIV/0!</v>
      </c>
      <c r="AH10" s="31" t="e">
        <f t="shared" si="11"/>
        <v>#DIV/0!</v>
      </c>
      <c r="AI10" s="31" t="e">
        <f t="shared" si="12"/>
        <v>#DIV/0!</v>
      </c>
    </row>
    <row r="11" spans="2:35" s="13" customFormat="1">
      <c r="B11" s="26"/>
      <c r="C11" s="22" t="s">
        <v>66</v>
      </c>
      <c r="D11" s="115"/>
      <c r="E11" s="230"/>
      <c r="F11" s="30">
        <v>1</v>
      </c>
      <c r="G11" s="118"/>
      <c r="H11" s="25"/>
      <c r="I11" s="120"/>
      <c r="J11" s="120"/>
      <c r="K11" s="120"/>
      <c r="L11" s="120"/>
      <c r="M11" s="120"/>
      <c r="N11" s="120"/>
      <c r="O11" s="120"/>
      <c r="P11" s="120"/>
      <c r="Q11" s="120"/>
      <c r="R11" s="120"/>
      <c r="S11" s="120"/>
      <c r="T11" s="120"/>
      <c r="U11" s="7"/>
      <c r="V11" s="31">
        <f t="shared" si="0"/>
        <v>0</v>
      </c>
      <c r="X11" s="31" t="e">
        <f t="shared" si="1"/>
        <v>#DIV/0!</v>
      </c>
      <c r="Y11" s="31" t="e">
        <f t="shared" si="2"/>
        <v>#DIV/0!</v>
      </c>
      <c r="Z11" s="31" t="e">
        <f t="shared" si="3"/>
        <v>#DIV/0!</v>
      </c>
      <c r="AA11" s="31" t="e">
        <f t="shared" si="4"/>
        <v>#DIV/0!</v>
      </c>
      <c r="AB11" s="31" t="e">
        <f t="shared" si="5"/>
        <v>#DIV/0!</v>
      </c>
      <c r="AC11" s="31" t="e">
        <f t="shared" si="6"/>
        <v>#DIV/0!</v>
      </c>
      <c r="AD11" s="31" t="e">
        <f t="shared" si="7"/>
        <v>#DIV/0!</v>
      </c>
      <c r="AE11" s="31" t="e">
        <f t="shared" si="8"/>
        <v>#DIV/0!</v>
      </c>
      <c r="AF11" s="31" t="e">
        <f t="shared" si="9"/>
        <v>#DIV/0!</v>
      </c>
      <c r="AG11" s="31" t="e">
        <f t="shared" si="10"/>
        <v>#DIV/0!</v>
      </c>
      <c r="AH11" s="31" t="e">
        <f t="shared" si="11"/>
        <v>#DIV/0!</v>
      </c>
      <c r="AI11" s="31" t="e">
        <f t="shared" si="12"/>
        <v>#DIV/0!</v>
      </c>
    </row>
    <row r="12" spans="2:35" s="13" customFormat="1" ht="14.25" customHeight="1">
      <c r="B12" s="26"/>
      <c r="C12" s="22" t="s">
        <v>67</v>
      </c>
      <c r="D12" s="115"/>
      <c r="E12" s="231" t="s">
        <v>68</v>
      </c>
      <c r="F12" s="30">
        <v>1</v>
      </c>
      <c r="G12" s="117"/>
      <c r="H12" s="25"/>
    </row>
    <row r="13" spans="2:35" s="7" customFormat="1">
      <c r="B13" s="26"/>
      <c r="C13" s="22" t="s">
        <v>69</v>
      </c>
      <c r="D13" s="115"/>
      <c r="E13" s="232"/>
      <c r="F13" s="30">
        <v>1</v>
      </c>
      <c r="G13" s="117"/>
      <c r="H13" s="32"/>
    </row>
    <row r="14" spans="2:35" s="7" customFormat="1" ht="43.15">
      <c r="B14" s="33"/>
      <c r="C14" s="48" t="s">
        <v>70</v>
      </c>
      <c r="D14" s="27"/>
      <c r="E14" s="23" t="s">
        <v>71</v>
      </c>
      <c r="F14" s="30">
        <v>1</v>
      </c>
      <c r="G14" s="117"/>
      <c r="H14" s="32"/>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row>
    <row r="15" spans="2:35" s="13" customFormat="1" ht="28.9">
      <c r="B15" s="21" t="s">
        <v>72</v>
      </c>
      <c r="C15" s="22" t="s">
        <v>73</v>
      </c>
      <c r="D15" s="116"/>
      <c r="E15" s="23" t="s">
        <v>57</v>
      </c>
      <c r="F15" s="24">
        <v>0</v>
      </c>
      <c r="G15" s="117"/>
      <c r="H15" s="25"/>
    </row>
    <row r="16" spans="2:35" s="13" customFormat="1" ht="28.9">
      <c r="B16" s="21" t="s">
        <v>74</v>
      </c>
      <c r="C16" s="22" t="s">
        <v>75</v>
      </c>
      <c r="D16" s="116"/>
      <c r="E16" s="23" t="s">
        <v>76</v>
      </c>
      <c r="F16" s="24">
        <v>0</v>
      </c>
      <c r="G16" s="117"/>
      <c r="H16" s="25"/>
    </row>
    <row r="17" spans="2:24" s="7" customFormat="1" ht="57.6">
      <c r="B17" s="21" t="s">
        <v>77</v>
      </c>
      <c r="C17" s="22" t="s">
        <v>78</v>
      </c>
      <c r="D17" s="115"/>
      <c r="E17" s="23" t="s">
        <v>79</v>
      </c>
      <c r="F17" s="24">
        <v>0.5</v>
      </c>
      <c r="G17" s="117"/>
      <c r="H17" s="40"/>
    </row>
    <row r="18" spans="2:24" s="13" customFormat="1" ht="15" thickBot="1">
      <c r="B18" s="217" t="s">
        <v>80</v>
      </c>
      <c r="C18" s="218"/>
      <c r="D18" s="218"/>
      <c r="E18" s="219"/>
      <c r="F18" s="41">
        <f>SUM(F5:F17)</f>
        <v>10</v>
      </c>
      <c r="G18" s="42">
        <f>SUM(G5:G17)</f>
        <v>0</v>
      </c>
      <c r="H18" s="43"/>
      <c r="I18" s="44"/>
      <c r="X18" s="44"/>
    </row>
    <row r="19" spans="2:24" s="7" customFormat="1">
      <c r="B19" s="4"/>
      <c r="C19" s="5"/>
      <c r="E19" s="45"/>
      <c r="F19" s="8"/>
      <c r="G19" s="9"/>
      <c r="H19" s="46"/>
    </row>
    <row r="20" spans="2:24" s="7" customFormat="1" ht="30" customHeight="1">
      <c r="B20" s="223" t="s">
        <v>81</v>
      </c>
      <c r="C20" s="224"/>
      <c r="D20" s="211"/>
      <c r="E20" s="45"/>
      <c r="F20" s="8"/>
      <c r="G20" s="9"/>
      <c r="H20" s="9"/>
    </row>
    <row r="21" spans="2:24" s="7" customFormat="1">
      <c r="B21" s="4"/>
      <c r="C21" s="5"/>
      <c r="E21" s="45"/>
      <c r="F21" s="8"/>
      <c r="G21" s="9"/>
      <c r="H21" s="9"/>
    </row>
    <row r="22" spans="2:24">
      <c r="C22" s="208"/>
      <c r="E22" s="49"/>
      <c r="W22" s="7"/>
    </row>
  </sheetData>
  <sheetProtection selectLockedCells="1"/>
  <mergeCells count="10">
    <mergeCell ref="E8:E11"/>
    <mergeCell ref="E12:E13"/>
    <mergeCell ref="B18:E18"/>
    <mergeCell ref="B20:D20"/>
    <mergeCell ref="V3:V4"/>
    <mergeCell ref="X3:AI3"/>
    <mergeCell ref="I3:T3"/>
    <mergeCell ref="B2:G2"/>
    <mergeCell ref="B3:D3"/>
    <mergeCell ref="E3:G3"/>
  </mergeCells>
  <dataValidations count="12">
    <dataValidation type="list" allowBlank="1" showInputMessage="1" showErrorMessage="1" errorTitle="Instructions" error="Choose your answer" promptTitle="Instructions" prompt="Choose your answer." sqref="D17 D12:D13" xr:uid="{D043FA55-8FFD-44CD-B228-55140DB89316}">
      <formula1>"yes,no"</formula1>
    </dataValidation>
    <dataValidation showDropDown="1" showInputMessage="1" showErrorMessage="1" sqref="D4 C21:D1048576 C19:D19 C4:C17" xr:uid="{B5753562-164E-488D-A632-A8471DE13132}"/>
    <dataValidation type="list" allowBlank="1" showInputMessage="1" showErrorMessage="1" errorTitle="Instructions" error="Choose score" promptTitle="Instructions" prompt="Choose score" sqref="G5:G6 G15:G16" xr:uid="{3A6D8AE7-D966-45CC-BC57-215F494694AD}">
      <formula1>"X,0"</formula1>
    </dataValidation>
    <dataValidation type="list" allowBlank="1" showInputMessage="1" showErrorMessage="1" errorTitle="Instructions" error="Choose score" promptTitle="Instructions" prompt="Choose score" sqref="G12:G13 G15:G16" xr:uid="{2A629577-62EF-4A82-A152-0872DB61CCB1}">
      <formula1>"0,1"</formula1>
    </dataValidation>
    <dataValidation type="whole" showDropDown="1" showInputMessage="1" showErrorMessage="1" errorTitle="Instructions" error="Enter a numerical response." promptTitle="Instructions" prompt="Enter a numerical response." sqref="D17 D8:D13" xr:uid="{2E727705-CE5D-4E70-8580-06FA9485852A}">
      <formula1>1</formula1>
      <formula2>100000</formula2>
    </dataValidation>
    <dataValidation type="list" allowBlank="1" showInputMessage="1" showErrorMessage="1" errorTitle="Instructions" error="Choose response." promptTitle="Insturctions" prompt="Choose response." sqref="D5 D15:D16" xr:uid="{28C0F6AF-F495-4206-9CB6-FF43D2FFB2D5}">
      <formula1>"attached"</formula1>
    </dataValidation>
    <dataValidation type="decimal" allowBlank="1" showInputMessage="1" showErrorMessage="1" sqref="G11" xr:uid="{57EC194C-D87A-4DD0-BF15-C0BB191C76D6}">
      <formula1>0</formula1>
      <formula2>0.8</formula2>
    </dataValidation>
    <dataValidation type="decimal" allowBlank="1" showInputMessage="1" showErrorMessage="1" sqref="G9" xr:uid="{D9049F80-1F7D-4D1F-8031-919749876202}">
      <formula1>0</formula1>
      <formula2>2</formula2>
    </dataValidation>
    <dataValidation type="decimal" allowBlank="1" showInputMessage="1" showErrorMessage="1" sqref="G10 G8" xr:uid="{5A97246D-3777-4062-9BDC-5704B636A845}">
      <formula1>0</formula1>
      <formula2>1</formula2>
    </dataValidation>
    <dataValidation type="list" allowBlank="1" showInputMessage="1" showErrorMessage="1" errorTitle="Instructions" error="Choose score" promptTitle="Instructions" prompt="Choose score" sqref="G7" xr:uid="{2BBBD107-40C5-4708-A379-5DCF04DC67A1}">
      <formula1>"0,1,1.5,2"</formula1>
    </dataValidation>
    <dataValidation type="list" allowBlank="1" showInputMessage="1" showErrorMessage="1" errorTitle="Instructions" error="Choose score" promptTitle="Instructions" prompt="Choose score" sqref="G17" xr:uid="{398551AF-9466-42BF-9A8E-D4493B29A775}">
      <formula1>"0,.5"</formula1>
    </dataValidation>
    <dataValidation type="list" allowBlank="1" showInputMessage="1" showErrorMessage="1" errorTitle="Instructions" error="Choose score" promptTitle="Instructions" prompt="Choose score" sqref="G14" xr:uid="{A71949CF-DD9A-4862-B6D7-B3137CD26253}">
      <formula1>"0,.5,1"</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6494B-FDB4-474C-9CBC-6AF69236DA83}">
  <dimension ref="B1:V29"/>
  <sheetViews>
    <sheetView showGridLines="0" zoomScaleNormal="100" workbookViewId="0">
      <pane xSplit="2" ySplit="4" topLeftCell="C7" activePane="bottomRight" state="frozen"/>
      <selection pane="bottomRight" activeCell="B6" sqref="B6"/>
      <selection pane="bottomLeft" activeCell="A5" sqref="A5"/>
      <selection pane="topRight" activeCell="C1" sqref="C1"/>
    </sheetView>
  </sheetViews>
  <sheetFormatPr defaultColWidth="9" defaultRowHeight="29.85" customHeight="1"/>
  <cols>
    <col min="1" max="1" width="2.7109375" style="50" customWidth="1"/>
    <col min="2" max="2" width="10.5703125" style="50" customWidth="1"/>
    <col min="3" max="3" width="51" style="50" customWidth="1"/>
    <col min="4" max="4" width="8.85546875" style="51" bestFit="1" customWidth="1"/>
    <col min="5" max="5" width="36.85546875" style="52" customWidth="1"/>
    <col min="6" max="6" width="5.28515625" style="53" customWidth="1"/>
    <col min="7" max="7" width="5.28515625" style="52" customWidth="1"/>
    <col min="8" max="8" width="9" style="50" bestFit="1"/>
    <col min="9" max="16384" width="9" style="50"/>
  </cols>
  <sheetData>
    <row r="1" spans="2:22" ht="15" thickBot="1"/>
    <row r="2" spans="2:22" ht="15" thickBot="1">
      <c r="B2" s="236" t="s">
        <v>24</v>
      </c>
      <c r="C2" s="237"/>
      <c r="D2" s="237"/>
      <c r="E2" s="237"/>
      <c r="F2" s="237"/>
      <c r="G2" s="238"/>
    </row>
    <row r="3" spans="2:22" s="54" customFormat="1" ht="14.45">
      <c r="B3" s="220" t="s">
        <v>32</v>
      </c>
      <c r="C3" s="221"/>
      <c r="D3" s="222"/>
      <c r="E3" s="242" t="s">
        <v>33</v>
      </c>
      <c r="F3" s="243"/>
      <c r="G3" s="244"/>
    </row>
    <row r="4" spans="2:22" s="54" customFormat="1" ht="14.25" customHeight="1">
      <c r="B4" s="14" t="s">
        <v>37</v>
      </c>
      <c r="C4" s="55" t="s">
        <v>38</v>
      </c>
      <c r="D4" s="56" t="s">
        <v>39</v>
      </c>
      <c r="E4" s="57" t="s">
        <v>40</v>
      </c>
      <c r="F4" s="58" t="s">
        <v>41</v>
      </c>
      <c r="G4" s="59" t="s">
        <v>42</v>
      </c>
    </row>
    <row r="5" spans="2:22" ht="120" customHeight="1">
      <c r="B5" s="185" t="s">
        <v>86</v>
      </c>
      <c r="C5" s="187" t="s">
        <v>87</v>
      </c>
      <c r="D5" s="188"/>
      <c r="E5" s="189" t="s">
        <v>88</v>
      </c>
      <c r="F5" s="62">
        <v>4</v>
      </c>
      <c r="G5" s="121"/>
    </row>
    <row r="6" spans="2:22" ht="120">
      <c r="B6" s="60" t="s">
        <v>89</v>
      </c>
      <c r="C6" s="187" t="s">
        <v>90</v>
      </c>
      <c r="D6" s="188"/>
      <c r="E6" s="189" t="s">
        <v>88</v>
      </c>
      <c r="F6" s="62">
        <v>4</v>
      </c>
      <c r="G6" s="121"/>
    </row>
    <row r="7" spans="2:22" ht="105">
      <c r="B7" s="60" t="s">
        <v>91</v>
      </c>
      <c r="C7" s="187" t="s">
        <v>92</v>
      </c>
      <c r="D7" s="188"/>
      <c r="E7" s="190" t="s">
        <v>93</v>
      </c>
      <c r="F7" s="62">
        <v>4</v>
      </c>
      <c r="G7" s="121"/>
    </row>
    <row r="8" spans="2:22" ht="170.25" customHeight="1">
      <c r="B8" s="185" t="s">
        <v>94</v>
      </c>
      <c r="C8" s="187" t="s">
        <v>95</v>
      </c>
      <c r="D8" s="188"/>
      <c r="E8" s="205" t="s">
        <v>88</v>
      </c>
      <c r="F8" s="62">
        <v>4</v>
      </c>
      <c r="G8" s="121"/>
    </row>
    <row r="9" spans="2:22" ht="225">
      <c r="B9" s="60" t="s">
        <v>96</v>
      </c>
      <c r="C9" s="191" t="s">
        <v>97</v>
      </c>
      <c r="D9" s="188"/>
      <c r="E9" s="182" t="s">
        <v>98</v>
      </c>
      <c r="F9" s="63">
        <v>10</v>
      </c>
      <c r="G9" s="121"/>
    </row>
    <row r="10" spans="2:22" ht="15" thickBot="1">
      <c r="B10" s="217" t="s">
        <v>80</v>
      </c>
      <c r="C10" s="218"/>
      <c r="D10" s="218"/>
      <c r="E10" s="241"/>
      <c r="F10" s="64">
        <f>SUM(F5:F9)</f>
        <v>26</v>
      </c>
      <c r="G10" s="65">
        <f>SUM(G5:G9)</f>
        <v>0</v>
      </c>
    </row>
    <row r="11" spans="2:22" s="146" customFormat="1" ht="14.45">
      <c r="B11" s="142"/>
      <c r="C11" s="142"/>
      <c r="D11" s="142"/>
      <c r="E11" s="143"/>
      <c r="F11" s="144"/>
      <c r="G11" s="145"/>
    </row>
    <row r="12" spans="2:22" ht="30" customHeight="1">
      <c r="B12" s="223" t="s">
        <v>81</v>
      </c>
      <c r="C12" s="224"/>
      <c r="D12" s="211"/>
      <c r="E12" s="141"/>
      <c r="F12" s="141"/>
      <c r="G12" s="141"/>
    </row>
    <row r="13" spans="2:22" s="7" customFormat="1" ht="29.25" customHeight="1">
      <c r="B13" s="239" t="s">
        <v>99</v>
      </c>
      <c r="C13" s="240"/>
      <c r="D13" s="66"/>
      <c r="E13" s="45"/>
      <c r="F13" s="67"/>
      <c r="G13" s="9"/>
      <c r="H13" s="9"/>
      <c r="I13" s="68"/>
      <c r="K13" s="69"/>
      <c r="L13" s="69"/>
      <c r="M13" s="69"/>
      <c r="N13" s="69"/>
      <c r="O13" s="69"/>
      <c r="P13" s="69"/>
      <c r="Q13" s="69"/>
      <c r="R13" s="69"/>
      <c r="S13" s="69"/>
      <c r="T13" s="69"/>
      <c r="U13" s="69"/>
      <c r="V13" s="69"/>
    </row>
    <row r="14" spans="2:22" ht="29.85" customHeight="1">
      <c r="C14" s="70"/>
      <c r="D14" s="52"/>
      <c r="E14" s="50"/>
      <c r="G14" s="50"/>
    </row>
    <row r="15" spans="2:22" ht="29.85" customHeight="1">
      <c r="C15" s="70"/>
      <c r="D15" s="52"/>
      <c r="E15" s="50"/>
      <c r="G15" s="50"/>
    </row>
    <row r="16" spans="2:22" ht="29.85" customHeight="1">
      <c r="C16" s="70"/>
      <c r="D16" s="52"/>
      <c r="E16" s="50"/>
      <c r="G16" s="50"/>
    </row>
    <row r="17" spans="3:7" ht="29.85" customHeight="1">
      <c r="C17" s="70"/>
      <c r="D17" s="52"/>
      <c r="E17" s="50"/>
      <c r="G17" s="50"/>
    </row>
    <row r="18" spans="3:7" ht="29.85" customHeight="1">
      <c r="C18" s="70"/>
      <c r="D18" s="52"/>
      <c r="E18" s="50"/>
      <c r="G18" s="50"/>
    </row>
    <row r="19" spans="3:7" ht="29.85" customHeight="1">
      <c r="C19" s="70"/>
      <c r="D19" s="52"/>
      <c r="E19" s="50"/>
      <c r="G19" s="50"/>
    </row>
    <row r="20" spans="3:7" ht="29.85" customHeight="1">
      <c r="C20" s="70"/>
      <c r="D20" s="52"/>
      <c r="E20" s="50"/>
      <c r="G20" s="50"/>
    </row>
    <row r="21" spans="3:7" ht="29.85" customHeight="1">
      <c r="D21" s="7"/>
    </row>
    <row r="22" spans="3:7" ht="29.85" customHeight="1">
      <c r="D22" s="50"/>
    </row>
    <row r="23" spans="3:7" ht="29.85" customHeight="1">
      <c r="D23" s="7"/>
    </row>
    <row r="24" spans="3:7" ht="29.85" customHeight="1">
      <c r="D24" s="7"/>
    </row>
    <row r="25" spans="3:7" ht="29.85" customHeight="1">
      <c r="D25" s="6"/>
    </row>
    <row r="26" spans="3:7" ht="29.85" customHeight="1">
      <c r="D26" s="6"/>
    </row>
    <row r="27" spans="3:7" ht="29.85" customHeight="1">
      <c r="D27" s="6"/>
    </row>
    <row r="28" spans="3:7" ht="29.85" customHeight="1">
      <c r="D28" s="6"/>
    </row>
    <row r="29" spans="3:7" ht="29.85" customHeight="1">
      <c r="D29" s="6"/>
    </row>
  </sheetData>
  <sheetProtection selectLockedCells="1"/>
  <mergeCells count="6">
    <mergeCell ref="B2:G2"/>
    <mergeCell ref="B13:C13"/>
    <mergeCell ref="B3:D3"/>
    <mergeCell ref="B10:E10"/>
    <mergeCell ref="E3:G3"/>
    <mergeCell ref="B12:D12"/>
  </mergeCells>
  <phoneticPr fontId="4" type="noConversion"/>
  <dataValidations count="5">
    <dataValidation showDropDown="1" showInputMessage="1" showErrorMessage="1" sqref="D4:E4 C4:C9 D23:D1048576 D21" xr:uid="{037B8BBE-79B8-4095-B3F9-2BC38AD17E18}"/>
    <dataValidation type="list" allowBlank="1" showInputMessage="1" showErrorMessage="1" sqref="G5:G8" xr:uid="{F55CAEEA-802D-4B6F-8700-C4F1505B2009}">
      <formula1>"X,1,2,3,4,5"</formula1>
    </dataValidation>
    <dataValidation type="list" allowBlank="1" showInputMessage="1" showErrorMessage="1" sqref="G9" xr:uid="{E418DA47-8019-43B2-9165-34F473AE4337}">
      <formula1>"X,1,2,3,4,5,6,7,8,9,10"</formula1>
    </dataValidation>
    <dataValidation type="list" allowBlank="1" showInputMessage="1" showErrorMessage="1" errorTitle="Instructions" error="Choose response." promptTitle="Insturctions" prompt="Choose response." sqref="D10:D11" xr:uid="{94D1241E-F287-405F-B691-F419A44CD75D}">
      <formula1>"provided,not provided"</formula1>
    </dataValidation>
    <dataValidation type="list" allowBlank="1" showInputMessage="1" showErrorMessage="1" errorTitle="Instructions" error="Choose response." promptTitle="Insturctions" prompt="Choose response." sqref="D5:D9" xr:uid="{085B4EC0-A395-484F-895A-21A5B5B2C4BE}">
      <formula1>"attached"</formula1>
    </dataValidation>
  </dataValidations>
  <hyperlinks>
    <hyperlink ref="B13:C13" r:id="rId1" display="https://rootedinrights.org/video/bike-share-parking-do-the-right-thing/" xr:uid="{555330A4-3F4B-498B-8AFF-1E3080C176A4}"/>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B7121-DF81-479F-BF7E-6154DA21208F}">
  <dimension ref="A1:AJ45"/>
  <sheetViews>
    <sheetView showGridLines="0" zoomScaleNormal="100" workbookViewId="0">
      <pane xSplit="3" ySplit="4" topLeftCell="E5" activePane="bottomRight" state="frozen"/>
      <selection pane="bottomRight" activeCell="E9" sqref="E9"/>
      <selection pane="bottomLeft" activeCell="A3" sqref="A3"/>
      <selection pane="topRight" activeCell="B1" sqref="B1"/>
    </sheetView>
  </sheetViews>
  <sheetFormatPr defaultColWidth="9" defaultRowHeight="14.45"/>
  <cols>
    <col min="1" max="1" width="2.7109375" style="6" customWidth="1"/>
    <col min="2" max="2" width="6.28515625" style="7" customWidth="1"/>
    <col min="3" max="3" width="62.5703125" style="79" customWidth="1"/>
    <col min="4" max="4" width="8.85546875" style="6" bestFit="1" customWidth="1"/>
    <col min="5" max="5" width="87.5703125" style="39" customWidth="1"/>
    <col min="6" max="6" width="4.42578125" style="72" bestFit="1" customWidth="1"/>
    <col min="7" max="7" width="5.42578125" style="73" bestFit="1" customWidth="1"/>
    <col min="8" max="8" width="2.7109375" style="6" customWidth="1"/>
    <col min="9" max="20" width="5.28515625" style="6" customWidth="1"/>
    <col min="21" max="21" width="2.7109375" style="6" customWidth="1"/>
    <col min="22" max="22" width="5.28515625" style="6" customWidth="1"/>
    <col min="23" max="23" width="2.7109375" style="6" customWidth="1"/>
    <col min="24" max="35" width="5.28515625" style="6" customWidth="1"/>
    <col min="36" max="16384" width="9" style="6"/>
  </cols>
  <sheetData>
    <row r="1" spans="1:36" ht="17.45" thickBot="1">
      <c r="C1" s="71"/>
    </row>
    <row r="2" spans="1:36" s="47" customFormat="1" ht="14.65" customHeight="1" thickBot="1">
      <c r="A2" s="6"/>
      <c r="B2" s="259" t="s">
        <v>100</v>
      </c>
      <c r="C2" s="260"/>
      <c r="D2" s="260"/>
      <c r="E2" s="260"/>
      <c r="F2" s="260"/>
      <c r="G2" s="261"/>
      <c r="H2" s="208"/>
      <c r="I2" s="7"/>
      <c r="J2" s="7"/>
      <c r="K2" s="7"/>
      <c r="L2" s="7"/>
      <c r="M2" s="7"/>
      <c r="N2" s="7"/>
      <c r="O2" s="7"/>
      <c r="P2" s="7"/>
      <c r="Q2" s="7"/>
      <c r="R2" s="7"/>
      <c r="S2" s="7"/>
      <c r="T2" s="7"/>
      <c r="U2" s="7"/>
      <c r="V2" s="7"/>
      <c r="W2" s="6"/>
      <c r="X2" s="7"/>
      <c r="Y2" s="7"/>
      <c r="Z2" s="7"/>
      <c r="AA2" s="7"/>
      <c r="AB2" s="7"/>
      <c r="AC2" s="7"/>
      <c r="AD2" s="7"/>
      <c r="AE2" s="7"/>
      <c r="AF2" s="7"/>
      <c r="AG2" s="7"/>
      <c r="AH2" s="7"/>
      <c r="AI2" s="7"/>
      <c r="AJ2" s="6"/>
    </row>
    <row r="3" spans="1:36" s="47" customFormat="1" ht="14.25" customHeight="1">
      <c r="A3" s="6"/>
      <c r="B3" s="268" t="s">
        <v>32</v>
      </c>
      <c r="C3" s="269"/>
      <c r="D3" s="269"/>
      <c r="E3" s="227" t="s">
        <v>33</v>
      </c>
      <c r="F3" s="257"/>
      <c r="G3" s="258"/>
      <c r="H3" s="208"/>
      <c r="I3" s="216" t="s">
        <v>34</v>
      </c>
      <c r="J3" s="216"/>
      <c r="K3" s="216"/>
      <c r="L3" s="216"/>
      <c r="M3" s="216"/>
      <c r="N3" s="216"/>
      <c r="O3" s="216"/>
      <c r="P3" s="216"/>
      <c r="Q3" s="216"/>
      <c r="R3" s="216"/>
      <c r="S3" s="216"/>
      <c r="T3" s="216"/>
      <c r="U3" s="12"/>
      <c r="V3" s="216" t="s">
        <v>35</v>
      </c>
      <c r="W3" s="13"/>
      <c r="X3" s="216" t="s">
        <v>36</v>
      </c>
      <c r="Y3" s="216"/>
      <c r="Z3" s="216"/>
      <c r="AA3" s="216"/>
      <c r="AB3" s="216"/>
      <c r="AC3" s="216"/>
      <c r="AD3" s="216"/>
      <c r="AE3" s="216"/>
      <c r="AF3" s="216"/>
      <c r="AG3" s="216"/>
      <c r="AH3" s="216"/>
      <c r="AI3" s="216"/>
      <c r="AJ3" s="13"/>
    </row>
    <row r="4" spans="1:36" s="76" customFormat="1" ht="28.9">
      <c r="A4" s="6"/>
      <c r="B4" s="14" t="s">
        <v>37</v>
      </c>
      <c r="C4" s="74" t="s">
        <v>38</v>
      </c>
      <c r="D4" s="56" t="s">
        <v>39</v>
      </c>
      <c r="E4" s="75" t="s">
        <v>40</v>
      </c>
      <c r="F4" s="17" t="s">
        <v>41</v>
      </c>
      <c r="G4" s="18" t="s">
        <v>42</v>
      </c>
      <c r="I4" s="20" t="s">
        <v>43</v>
      </c>
      <c r="J4" s="20" t="s">
        <v>44</v>
      </c>
      <c r="K4" s="20" t="s">
        <v>45</v>
      </c>
      <c r="L4" s="20" t="s">
        <v>46</v>
      </c>
      <c r="M4" s="20" t="s">
        <v>47</v>
      </c>
      <c r="N4" s="20" t="s">
        <v>48</v>
      </c>
      <c r="O4" s="20" t="s">
        <v>49</v>
      </c>
      <c r="P4" s="20" t="s">
        <v>50</v>
      </c>
      <c r="Q4" s="20" t="s">
        <v>51</v>
      </c>
      <c r="R4" s="20" t="s">
        <v>52</v>
      </c>
      <c r="S4" s="20" t="s">
        <v>53</v>
      </c>
      <c r="T4" s="20" t="s">
        <v>54</v>
      </c>
      <c r="U4" s="9"/>
      <c r="V4" s="233"/>
      <c r="W4" s="13"/>
      <c r="X4" s="20" t="s">
        <v>43</v>
      </c>
      <c r="Y4" s="20" t="s">
        <v>44</v>
      </c>
      <c r="Z4" s="20" t="s">
        <v>45</v>
      </c>
      <c r="AA4" s="20" t="s">
        <v>46</v>
      </c>
      <c r="AB4" s="20" t="s">
        <v>47</v>
      </c>
      <c r="AC4" s="20" t="s">
        <v>48</v>
      </c>
      <c r="AD4" s="20" t="s">
        <v>49</v>
      </c>
      <c r="AE4" s="20" t="s">
        <v>50</v>
      </c>
      <c r="AF4" s="20" t="s">
        <v>51</v>
      </c>
      <c r="AG4" s="20" t="s">
        <v>52</v>
      </c>
      <c r="AH4" s="20" t="s">
        <v>53</v>
      </c>
      <c r="AI4" s="20" t="s">
        <v>54</v>
      </c>
      <c r="AJ4" s="13"/>
    </row>
    <row r="5" spans="1:36" s="47" customFormat="1" ht="30">
      <c r="A5" s="6"/>
      <c r="B5" s="265" t="s">
        <v>101</v>
      </c>
      <c r="C5" s="192" t="s">
        <v>102</v>
      </c>
      <c r="D5" s="188"/>
      <c r="E5" s="248"/>
      <c r="F5" s="249"/>
      <c r="G5" s="250"/>
      <c r="H5" s="208"/>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row>
    <row r="6" spans="1:36" s="47" customFormat="1" ht="30">
      <c r="A6" s="6"/>
      <c r="B6" s="266"/>
      <c r="C6" s="192" t="s">
        <v>103</v>
      </c>
      <c r="D6" s="188"/>
      <c r="E6" s="251"/>
      <c r="F6" s="252"/>
      <c r="G6" s="253"/>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row>
    <row r="7" spans="1:36" s="47" customFormat="1" ht="45">
      <c r="A7" s="6"/>
      <c r="B7" s="267"/>
      <c r="C7" s="192" t="s">
        <v>104</v>
      </c>
      <c r="D7" s="188"/>
      <c r="E7" s="254"/>
      <c r="F7" s="255"/>
      <c r="G7" s="256"/>
      <c r="H7" s="2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row>
    <row r="8" spans="1:36" s="47" customFormat="1" ht="135">
      <c r="A8" s="6"/>
      <c r="B8" s="77" t="s">
        <v>105</v>
      </c>
      <c r="C8" s="192" t="s">
        <v>106</v>
      </c>
      <c r="D8" s="188"/>
      <c r="E8" s="183" t="s">
        <v>107</v>
      </c>
      <c r="F8" s="203">
        <v>3</v>
      </c>
      <c r="G8" s="193"/>
      <c r="H8" s="25"/>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row>
    <row r="9" spans="1:36" s="169" customFormat="1" ht="75">
      <c r="A9" s="6"/>
      <c r="B9" s="77" t="s">
        <v>108</v>
      </c>
      <c r="C9" s="192" t="s">
        <v>109</v>
      </c>
      <c r="D9" s="188"/>
      <c r="E9" s="199" t="s">
        <v>110</v>
      </c>
      <c r="F9" s="203">
        <v>2</v>
      </c>
      <c r="G9" s="193"/>
      <c r="H9" s="25"/>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row>
    <row r="10" spans="1:36" s="179" customFormat="1" ht="90">
      <c r="A10" s="6"/>
      <c r="B10" s="77" t="s">
        <v>111</v>
      </c>
      <c r="C10" s="192" t="s">
        <v>112</v>
      </c>
      <c r="D10" s="188"/>
      <c r="E10" s="200" t="s">
        <v>113</v>
      </c>
      <c r="F10" s="203">
        <v>10</v>
      </c>
      <c r="G10" s="193"/>
      <c r="H10" s="25"/>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row>
    <row r="11" spans="1:36" s="47" customFormat="1" ht="90">
      <c r="A11" s="6"/>
      <c r="B11" s="186" t="s">
        <v>114</v>
      </c>
      <c r="C11" s="192" t="s">
        <v>115</v>
      </c>
      <c r="D11" s="188"/>
      <c r="E11" s="183" t="s">
        <v>116</v>
      </c>
      <c r="F11" s="203">
        <v>2</v>
      </c>
      <c r="G11" s="194"/>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row>
    <row r="12" spans="1:36" s="47" customFormat="1" ht="30">
      <c r="A12" s="6"/>
      <c r="B12" s="77" t="s">
        <v>117</v>
      </c>
      <c r="C12" s="192" t="s">
        <v>118</v>
      </c>
      <c r="D12" s="188"/>
      <c r="E12" s="183" t="s">
        <v>119</v>
      </c>
      <c r="F12" s="203">
        <v>0</v>
      </c>
      <c r="G12" s="193"/>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row>
    <row r="13" spans="1:36" s="47" customFormat="1" ht="30">
      <c r="A13" s="6"/>
      <c r="B13" s="77" t="s">
        <v>120</v>
      </c>
      <c r="C13" s="192" t="s">
        <v>121</v>
      </c>
      <c r="D13" s="188"/>
      <c r="E13" s="245"/>
      <c r="F13" s="246"/>
      <c r="G13" s="247"/>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row>
    <row r="14" spans="1:36" ht="60">
      <c r="B14" s="77" t="s">
        <v>122</v>
      </c>
      <c r="C14" s="192" t="s">
        <v>123</v>
      </c>
      <c r="D14" s="195"/>
      <c r="E14" s="196" t="s">
        <v>124</v>
      </c>
      <c r="F14" s="204">
        <v>1</v>
      </c>
      <c r="G14" s="197"/>
      <c r="I14" s="120"/>
      <c r="J14" s="120"/>
      <c r="K14" s="120"/>
      <c r="L14" s="120"/>
      <c r="M14" s="120"/>
      <c r="N14" s="120"/>
      <c r="O14" s="120"/>
      <c r="P14" s="120"/>
      <c r="Q14" s="120"/>
      <c r="R14" s="120"/>
      <c r="S14" s="120"/>
      <c r="T14" s="120"/>
      <c r="V14" s="31">
        <f>MIN(I14:T14)</f>
        <v>0</v>
      </c>
      <c r="W14" s="13"/>
      <c r="X14" s="31" t="e">
        <f>(I14/V14)*F14</f>
        <v>#DIV/0!</v>
      </c>
      <c r="Y14" s="31" t="e">
        <f>(J14/V14)*F14</f>
        <v>#DIV/0!</v>
      </c>
      <c r="Z14" s="31" t="e">
        <f>(K14/V14)*F14</f>
        <v>#DIV/0!</v>
      </c>
      <c r="AA14" s="31" t="e">
        <f>(L14/V14)*F14</f>
        <v>#DIV/0!</v>
      </c>
      <c r="AB14" s="31" t="e">
        <f>(M14/V14)*F14</f>
        <v>#DIV/0!</v>
      </c>
      <c r="AC14" s="31" t="e">
        <f>(N14/V14)*F14</f>
        <v>#DIV/0!</v>
      </c>
      <c r="AD14" s="31" t="e">
        <f>(O14/V14)*F14</f>
        <v>#DIV/0!</v>
      </c>
      <c r="AE14" s="31" t="e">
        <f>(P14/V14)*F14</f>
        <v>#DIV/0!</v>
      </c>
      <c r="AF14" s="31" t="e">
        <f>(Q14/V14)*F14</f>
        <v>#DIV/0!</v>
      </c>
      <c r="AG14" s="31" t="e">
        <f>(R14/V14)*F14</f>
        <v>#DIV/0!</v>
      </c>
      <c r="AH14" s="31" t="e">
        <f>(S14/V14)*F14</f>
        <v>#DIV/0!</v>
      </c>
      <c r="AI14" s="31" t="e">
        <f>(T14/V14)*F14</f>
        <v>#DIV/0!</v>
      </c>
    </row>
    <row r="15" spans="1:36" ht="60">
      <c r="B15" s="77" t="s">
        <v>125</v>
      </c>
      <c r="C15" s="192" t="s">
        <v>126</v>
      </c>
      <c r="D15" s="195"/>
      <c r="E15" s="183" t="s">
        <v>127</v>
      </c>
      <c r="F15" s="204">
        <v>3</v>
      </c>
      <c r="G15" s="197"/>
      <c r="I15" s="180"/>
      <c r="J15" s="180"/>
      <c r="K15" s="180"/>
      <c r="L15" s="180"/>
      <c r="M15" s="180"/>
      <c r="N15" s="180"/>
      <c r="O15" s="180"/>
      <c r="P15" s="180"/>
      <c r="Q15" s="180"/>
      <c r="R15" s="180"/>
      <c r="S15" s="180"/>
      <c r="T15" s="180"/>
      <c r="V15" s="181"/>
      <c r="W15" s="13"/>
      <c r="X15" s="181"/>
      <c r="Y15" s="181"/>
      <c r="Z15" s="181"/>
      <c r="AA15" s="181"/>
      <c r="AB15" s="181"/>
      <c r="AC15" s="181"/>
      <c r="AD15" s="181"/>
      <c r="AE15" s="181"/>
      <c r="AF15" s="181"/>
      <c r="AG15" s="181"/>
      <c r="AH15" s="181"/>
      <c r="AI15" s="181"/>
    </row>
    <row r="16" spans="1:36" ht="60">
      <c r="B16" s="77" t="s">
        <v>128</v>
      </c>
      <c r="C16" s="192" t="s">
        <v>129</v>
      </c>
      <c r="D16" s="188"/>
      <c r="E16" s="183" t="s">
        <v>130</v>
      </c>
      <c r="F16" s="203">
        <v>2</v>
      </c>
      <c r="G16" s="193"/>
    </row>
    <row r="17" spans="1:36" ht="75">
      <c r="B17" s="186" t="s">
        <v>131</v>
      </c>
      <c r="C17" s="192" t="s">
        <v>132</v>
      </c>
      <c r="D17" s="188"/>
      <c r="E17" s="183" t="s">
        <v>133</v>
      </c>
      <c r="F17" s="203">
        <v>2</v>
      </c>
      <c r="G17" s="193"/>
    </row>
    <row r="18" spans="1:36" ht="30">
      <c r="B18" s="77" t="s">
        <v>134</v>
      </c>
      <c r="C18" s="192" t="s">
        <v>135</v>
      </c>
      <c r="D18" s="198"/>
      <c r="E18" s="189" t="s">
        <v>59</v>
      </c>
      <c r="F18" s="203">
        <v>0</v>
      </c>
      <c r="G18" s="193"/>
    </row>
    <row r="19" spans="1:36" ht="30">
      <c r="B19" s="77" t="s">
        <v>136</v>
      </c>
      <c r="C19" s="192" t="s">
        <v>137</v>
      </c>
      <c r="D19" s="188"/>
      <c r="E19" s="189" t="s">
        <v>138</v>
      </c>
      <c r="F19" s="203">
        <v>1</v>
      </c>
      <c r="G19" s="193"/>
    </row>
    <row r="20" spans="1:36" ht="75">
      <c r="B20" s="77" t="s">
        <v>139</v>
      </c>
      <c r="C20" s="192" t="s">
        <v>140</v>
      </c>
      <c r="D20" s="188"/>
      <c r="E20" s="189" t="s">
        <v>141</v>
      </c>
      <c r="F20" s="203">
        <v>3</v>
      </c>
      <c r="G20" s="193"/>
    </row>
    <row r="21" spans="1:36" ht="60">
      <c r="B21" s="77" t="s">
        <v>142</v>
      </c>
      <c r="C21" s="192" t="s">
        <v>143</v>
      </c>
      <c r="D21" s="188"/>
      <c r="E21" s="183" t="s">
        <v>144</v>
      </c>
      <c r="F21" s="203">
        <v>2</v>
      </c>
      <c r="G21" s="193"/>
    </row>
    <row r="22" spans="1:36" ht="135">
      <c r="B22" s="186" t="s">
        <v>145</v>
      </c>
      <c r="C22" s="192" t="s">
        <v>146</v>
      </c>
      <c r="D22" s="188"/>
      <c r="E22" s="183" t="s">
        <v>147</v>
      </c>
      <c r="F22" s="203">
        <v>3</v>
      </c>
      <c r="G22" s="193"/>
    </row>
    <row r="23" spans="1:36" ht="105">
      <c r="B23" s="77" t="s">
        <v>148</v>
      </c>
      <c r="C23" s="192" t="s">
        <v>149</v>
      </c>
      <c r="D23" s="188"/>
      <c r="E23" s="183" t="s">
        <v>150</v>
      </c>
      <c r="F23" s="203">
        <v>3</v>
      </c>
      <c r="G23" s="193"/>
    </row>
    <row r="24" spans="1:36" ht="60">
      <c r="B24" s="77" t="s">
        <v>151</v>
      </c>
      <c r="C24" s="192" t="s">
        <v>152</v>
      </c>
      <c r="D24" s="188"/>
      <c r="E24" s="183" t="s">
        <v>153</v>
      </c>
      <c r="F24" s="203">
        <v>2</v>
      </c>
      <c r="G24" s="193"/>
    </row>
    <row r="25" spans="1:36" ht="15" thickBot="1">
      <c r="B25" s="262" t="s">
        <v>80</v>
      </c>
      <c r="C25" s="263"/>
      <c r="D25" s="263"/>
      <c r="E25" s="264"/>
      <c r="F25" s="78">
        <f>SUM(F8:F12,F14:F24)</f>
        <v>39</v>
      </c>
      <c r="G25" s="78">
        <f>SUM(G8:G12,G14:G24)</f>
        <v>0</v>
      </c>
    </row>
    <row r="26" spans="1:36" s="47" customFormat="1">
      <c r="A26" s="6"/>
      <c r="B26" s="7"/>
      <c r="C26" s="79"/>
      <c r="D26" s="208"/>
      <c r="E26" s="80"/>
      <c r="F26" s="81"/>
      <c r="G26" s="73"/>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row>
    <row r="27" spans="1:36" s="7" customFormat="1" ht="30" customHeight="1">
      <c r="B27" s="223" t="s">
        <v>81</v>
      </c>
      <c r="C27" s="224"/>
      <c r="D27" s="207"/>
      <c r="E27" s="80"/>
      <c r="F27" s="8"/>
      <c r="G27" s="82"/>
    </row>
    <row r="28" spans="1:36">
      <c r="D28" s="208"/>
      <c r="E28" s="80"/>
      <c r="F28" s="81"/>
    </row>
    <row r="29" spans="1:36">
      <c r="D29" s="208"/>
      <c r="E29" s="80"/>
      <c r="F29" s="81"/>
    </row>
    <row r="30" spans="1:36">
      <c r="C30" s="159" t="s">
        <v>154</v>
      </c>
      <c r="D30" s="160">
        <f>SUM('Operations &amp; Equity'!F14,'Operations &amp; Equity'!F16,'Operations &amp; Equity'!F22,'Operations &amp; Equity'!F23,'Operations &amp; Equity'!F24)</f>
        <v>11</v>
      </c>
      <c r="F30" s="81"/>
    </row>
    <row r="31" spans="1:36">
      <c r="C31" s="159" t="s">
        <v>155</v>
      </c>
      <c r="D31" s="160">
        <f>SUM('Operations &amp; Equity'!F17,'Operations &amp; Equity'!F19,'Operations &amp; Equity'!F20,'Operations &amp; Equity'!F21)</f>
        <v>8</v>
      </c>
    </row>
    <row r="32" spans="1:36">
      <c r="D32" s="208"/>
      <c r="E32" s="80"/>
    </row>
    <row r="33" spans="5:5">
      <c r="E33" s="80"/>
    </row>
    <row r="34" spans="5:5">
      <c r="E34" s="80"/>
    </row>
    <row r="35" spans="5:5">
      <c r="E35" s="80"/>
    </row>
    <row r="36" spans="5:5">
      <c r="E36" s="80"/>
    </row>
    <row r="37" spans="5:5">
      <c r="E37" s="80"/>
    </row>
    <row r="38" spans="5:5">
      <c r="E38" s="80"/>
    </row>
    <row r="39" spans="5:5">
      <c r="E39" s="80"/>
    </row>
    <row r="40" spans="5:5">
      <c r="E40" s="80"/>
    </row>
    <row r="41" spans="5:5">
      <c r="E41" s="80"/>
    </row>
    <row r="42" spans="5:5">
      <c r="E42" s="80"/>
    </row>
    <row r="43" spans="5:5" ht="15"/>
    <row r="44" spans="5:5" ht="15"/>
    <row r="45" spans="5:5" ht="15"/>
  </sheetData>
  <sheetProtection selectLockedCells="1"/>
  <mergeCells count="11">
    <mergeCell ref="B2:G2"/>
    <mergeCell ref="I3:T3"/>
    <mergeCell ref="B27:C27"/>
    <mergeCell ref="B25:E25"/>
    <mergeCell ref="B5:B7"/>
    <mergeCell ref="B3:D3"/>
    <mergeCell ref="V3:V4"/>
    <mergeCell ref="X3:AI3"/>
    <mergeCell ref="E13:G13"/>
    <mergeCell ref="E5:G7"/>
    <mergeCell ref="E3:G3"/>
  </mergeCells>
  <phoneticPr fontId="4" type="noConversion"/>
  <dataValidations count="17">
    <dataValidation showDropDown="1" showInputMessage="1" showErrorMessage="1" sqref="E43:E1048576 C33:D1048576 B5 F16:F19 D4 D28:D32 C26:D26 C17:C18 F21:F22 F8:F10 C4:C13 C28:C46 F24 B8:B24" xr:uid="{BC81BAB4-E0F8-4138-A9CA-10FE878E10C0}"/>
    <dataValidation type="textLength" allowBlank="1" showInputMessage="1" showErrorMessage="1" errorTitle="Instructions" error="Explain in under 140 characters." promptTitle="Instructions" prompt="Explain in under 140 characters." sqref="E26 D30:D31 E28:E29 E32:E42" xr:uid="{BDDFED6D-5AAD-40FD-89E0-BBF1A2754A15}">
      <formula1>5</formula1>
      <formula2>140</formula2>
    </dataValidation>
    <dataValidation type="list" allowBlank="1" showInputMessage="1" showErrorMessage="1" errorTitle="Instructions" error="Choose response." promptTitle="Insturctions" prompt="Choose response." sqref="D7:D13 D16:D17 D19:D24" xr:uid="{536DC039-D660-408C-984A-E90197B8309C}">
      <formula1>"attached"</formula1>
    </dataValidation>
    <dataValidation type="whole" allowBlank="1" showInputMessage="1" showErrorMessage="1" errorTitle="Instructions" error="Enter volume" promptTitle="Instructions" prompt="Enter volume" sqref="D5:D6" xr:uid="{5FDC44EC-F709-4049-AE84-62FFC9BCD939}">
      <formula1>0</formula1>
      <formula2>2000</formula2>
    </dataValidation>
    <dataValidation type="list" allowBlank="1" showInputMessage="1" showErrorMessage="1" errorTitle="Instructions" error="Choose response." promptTitle="Insturctions" prompt="Choose response." sqref="D25" xr:uid="{30E6071B-CA5A-4574-A131-D6F5488EA6C3}">
      <formula1>"provided,not provided"</formula1>
    </dataValidation>
    <dataValidation showDropDown="1" showInputMessage="1" showErrorMessage="1" errorTitle="Instructions" error="Enter a number." promptTitle="Instructions" prompt="Enter a number." sqref="D5:D6" xr:uid="{9DF951C9-5A02-49F9-9C0B-05E35915FCDD}"/>
    <dataValidation type="whole" showDropDown="1" showInputMessage="1" showErrorMessage="1" errorTitle="Instructions" error="Enter a numerical response." promptTitle="Instructions" prompt="Enter a numerical response." sqref="D18" xr:uid="{45519D0D-FF20-4A38-ABEB-3D20C355C3A1}">
      <formula1>1</formula1>
      <formula2>100000</formula2>
    </dataValidation>
    <dataValidation type="list" allowBlank="1" showInputMessage="1" showErrorMessage="1" errorTitle="Instructions" error="Choose your answer" promptTitle="Instructions" prompt="Choose your answer." sqref="D18" xr:uid="{7EDBA289-B8D7-4B81-A8D1-D12778E1EFFA}">
      <formula1>"yes,no"</formula1>
    </dataValidation>
    <dataValidation type="decimal" allowBlank="1" showInputMessage="1" showErrorMessage="1" sqref="G14:G15" xr:uid="{7D5A8E57-2832-4A93-808D-FEE61D111B4C}">
      <formula1>0</formula1>
      <formula2>0.5</formula2>
    </dataValidation>
    <dataValidation type="list" allowBlank="1" showInputMessage="1" showErrorMessage="1" errorTitle="Instructions" error="Choose score" promptTitle="Instructions" prompt="Choose score" sqref="G18 G12" xr:uid="{BEF903AD-9B2B-4485-A8FD-9988983F7C90}">
      <formula1>"X,0"</formula1>
    </dataValidation>
    <dataValidation type="list" allowBlank="1" showInputMessage="1" showErrorMessage="1" errorTitle="Instructions" error="Choose score" promptTitle="Instructions" prompt="Choose score" sqref="G16 G19" xr:uid="{BCAC91DA-E36E-4087-83EE-1FC4489AC70C}">
      <formula1>"X,1,2,3"</formula1>
    </dataValidation>
    <dataValidation type="list" allowBlank="1" showInputMessage="1" showErrorMessage="1" errorTitle="Instructions" error="Choose score." promptTitle="Instructions" prompt="Choose score." sqref="G11" xr:uid="{B872D908-1049-49EC-AAD4-9AD68CB970CF}">
      <formula1>"X,.5,1"</formula1>
    </dataValidation>
    <dataValidation type="list" allowBlank="1" showInputMessage="1" showErrorMessage="1" errorTitle="Instructions" error="Choose score" promptTitle="Instructions" prompt="Choose score" sqref="G17" xr:uid="{AF2F9A2F-1E6F-49A9-BE2C-FD3392248243}">
      <formula1>"X,0,1,2,3"</formula1>
    </dataValidation>
    <dataValidation type="decimal" allowBlank="1" showDropDown="1" showInputMessage="1" showErrorMessage="1" errorTitle="Instructions" error="Enter the US dollar amount." promptTitle="Instructions" prompt="Enter the US dollar amount." sqref="D14:D15" xr:uid="{D6236DDB-B2BD-4784-B69E-B0AB13428684}">
      <formula1>0.01</formula1>
      <formula2>100</formula2>
    </dataValidation>
    <dataValidation type="list" allowBlank="1" showInputMessage="1" showErrorMessage="1" errorTitle="Instructions" error="Choose score" promptTitle="Instructions" prompt="Choose score" sqref="G23" xr:uid="{8B76F9D3-962E-4089-A821-917981B7D48D}">
      <formula1>"X,1,2"</formula1>
    </dataValidation>
    <dataValidation type="list" allowBlank="1" showInputMessage="1" showErrorMessage="1" errorTitle="Instructions" error="Choose score" promptTitle="Instructions" prompt="Choose score" sqref="G8:G10 G22 G20" xr:uid="{195BC691-28F5-48B0-98AF-C3DDD919EDF0}">
      <formula1>"X,1,2,3,4"</formula1>
    </dataValidation>
    <dataValidation type="list" allowBlank="1" showInputMessage="1" showErrorMessage="1" errorTitle="Instructions" error="Choose score" promptTitle="Instructions" prompt="Choose score" sqref="G21 G24" xr:uid="{C2CE944F-0FD5-4EAB-885E-3399DB63A29C}">
      <formula1>"0,1,2"</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98E4A-0107-40F7-AB56-73112B995BAE}">
  <dimension ref="B1:V13"/>
  <sheetViews>
    <sheetView showGridLines="0" topLeftCell="A5" workbookViewId="0">
      <selection activeCell="B10" sqref="B10:E10"/>
    </sheetView>
  </sheetViews>
  <sheetFormatPr defaultColWidth="9" defaultRowHeight="14.45"/>
  <cols>
    <col min="1" max="1" width="2.7109375" style="84" customWidth="1"/>
    <col min="2" max="2" width="4.85546875" style="83" bestFit="1" customWidth="1"/>
    <col min="3" max="3" width="51.85546875" style="84" customWidth="1"/>
    <col min="4" max="4" width="8.85546875" style="84" bestFit="1" customWidth="1"/>
    <col min="5" max="5" width="52.42578125" style="84" customWidth="1"/>
    <col min="6" max="6" width="5.28515625" style="85" customWidth="1"/>
    <col min="7" max="8" width="5.28515625" style="86" customWidth="1"/>
    <col min="9" max="16384" width="9" style="84"/>
  </cols>
  <sheetData>
    <row r="1" spans="2:22" ht="15" thickBot="1"/>
    <row r="2" spans="2:22">
      <c r="B2" s="272" t="s">
        <v>156</v>
      </c>
      <c r="C2" s="273"/>
      <c r="D2" s="273"/>
      <c r="E2" s="273"/>
      <c r="F2" s="273"/>
      <c r="G2" s="274"/>
      <c r="H2" s="87"/>
    </row>
    <row r="3" spans="2:22">
      <c r="B3" s="88"/>
      <c r="C3" s="281" t="s">
        <v>32</v>
      </c>
      <c r="D3" s="282"/>
      <c r="E3" s="242" t="s">
        <v>33</v>
      </c>
      <c r="F3" s="276"/>
      <c r="G3" s="277"/>
      <c r="H3" s="89"/>
    </row>
    <row r="4" spans="2:22" s="92" customFormat="1" ht="28.9">
      <c r="B4" s="88" t="s">
        <v>37</v>
      </c>
      <c r="C4" s="90" t="s">
        <v>38</v>
      </c>
      <c r="D4" s="56" t="s">
        <v>39</v>
      </c>
      <c r="E4" s="57" t="s">
        <v>40</v>
      </c>
      <c r="F4" s="58" t="s">
        <v>41</v>
      </c>
      <c r="G4" s="59" t="s">
        <v>42</v>
      </c>
      <c r="H4" s="91"/>
    </row>
    <row r="5" spans="2:22" ht="60">
      <c r="B5" s="93" t="s">
        <v>157</v>
      </c>
      <c r="C5" s="201" t="s">
        <v>158</v>
      </c>
      <c r="D5" s="188"/>
      <c r="E5" s="202" t="s">
        <v>159</v>
      </c>
      <c r="F5" s="62">
        <v>2</v>
      </c>
      <c r="G5" s="123"/>
    </row>
    <row r="6" spans="2:22" ht="90">
      <c r="B6" s="93" t="s">
        <v>160</v>
      </c>
      <c r="C6" s="201" t="s">
        <v>161</v>
      </c>
      <c r="D6" s="188"/>
      <c r="E6" s="205" t="s">
        <v>162</v>
      </c>
      <c r="F6" s="63">
        <v>3</v>
      </c>
      <c r="G6" s="122"/>
    </row>
    <row r="7" spans="2:22" ht="30">
      <c r="B7" s="93" t="s">
        <v>163</v>
      </c>
      <c r="C7" s="201" t="s">
        <v>164</v>
      </c>
      <c r="D7" s="188"/>
      <c r="E7" s="23" t="s">
        <v>165</v>
      </c>
      <c r="F7" s="63">
        <v>0</v>
      </c>
      <c r="G7" s="122"/>
    </row>
    <row r="8" spans="2:22" ht="30">
      <c r="B8" s="93" t="s">
        <v>166</v>
      </c>
      <c r="C8" s="201" t="s">
        <v>167</v>
      </c>
      <c r="D8" s="188"/>
      <c r="E8" s="23" t="s">
        <v>165</v>
      </c>
      <c r="F8" s="63">
        <v>0</v>
      </c>
      <c r="G8" s="122"/>
    </row>
    <row r="9" spans="2:22" ht="29.45" thickBot="1">
      <c r="B9" s="93" t="s">
        <v>168</v>
      </c>
      <c r="C9" s="61" t="s">
        <v>169</v>
      </c>
      <c r="D9" s="116"/>
      <c r="E9" s="23" t="s">
        <v>165</v>
      </c>
      <c r="F9" s="63">
        <v>0</v>
      </c>
      <c r="G9" s="122"/>
    </row>
    <row r="10" spans="2:22" s="92" customFormat="1">
      <c r="B10" s="217" t="s">
        <v>80</v>
      </c>
      <c r="C10" s="241"/>
      <c r="D10" s="241"/>
      <c r="E10" s="275"/>
      <c r="F10" s="94">
        <f>SUM(F5:F9)</f>
        <v>5</v>
      </c>
      <c r="G10" s="95">
        <f>SUM(G5:G9)</f>
        <v>0</v>
      </c>
      <c r="H10" s="91"/>
    </row>
    <row r="11" spans="2:22">
      <c r="B11" s="278"/>
      <c r="C11" s="279"/>
      <c r="D11" s="279"/>
      <c r="E11" s="279"/>
      <c r="F11" s="280"/>
      <c r="G11" s="280"/>
      <c r="H11" s="96"/>
    </row>
    <row r="12" spans="2:22" s="7" customFormat="1" ht="45" customHeight="1">
      <c r="B12" s="270" t="s">
        <v>81</v>
      </c>
      <c r="C12" s="271"/>
      <c r="D12" s="66"/>
      <c r="E12" s="45"/>
      <c r="F12" s="67"/>
      <c r="G12" s="9"/>
      <c r="H12" s="9"/>
      <c r="I12" s="68"/>
      <c r="K12" s="69"/>
      <c r="L12" s="69"/>
      <c r="M12" s="69"/>
      <c r="N12" s="69"/>
      <c r="O12" s="69"/>
      <c r="P12" s="69"/>
      <c r="Q12" s="69"/>
      <c r="R12" s="69"/>
      <c r="S12" s="69"/>
      <c r="T12" s="69"/>
      <c r="U12" s="69"/>
      <c r="V12" s="69"/>
    </row>
    <row r="13" spans="2:22" ht="15"/>
  </sheetData>
  <sheetProtection selectLockedCells="1"/>
  <mergeCells count="6">
    <mergeCell ref="B12:C12"/>
    <mergeCell ref="B2:G2"/>
    <mergeCell ref="B10:E10"/>
    <mergeCell ref="E3:G3"/>
    <mergeCell ref="B11:G11"/>
    <mergeCell ref="C3:D3"/>
  </mergeCells>
  <phoneticPr fontId="4" type="noConversion"/>
  <dataValidations count="3">
    <dataValidation showDropDown="1" showInputMessage="1" showErrorMessage="1" sqref="D4 E4:E5 E7:E9 C4:C9" xr:uid="{D42C067B-272A-4C7B-BF56-1DF18425E159}"/>
    <dataValidation type="list" allowBlank="1" showInputMessage="1" showErrorMessage="1" errorTitle="Instructions" error="Enter score." promptTitle="Instructions" prompt="Enter score." sqref="G5:G9 H5:H10" xr:uid="{A856D8CE-8FFA-4E77-86F1-69657E00F2FF}">
      <formula1>"X,0"</formula1>
    </dataValidation>
    <dataValidation type="list" allowBlank="1" showInputMessage="1" showErrorMessage="1" errorTitle="Instructions" error="Choose response." promptTitle="Insturctions" prompt="Choose response." sqref="D5:D9" xr:uid="{98046E85-675B-46F8-A766-52644F82CB5D}">
      <formula1>"attached"</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7E9D3-9068-4113-A531-33633E9C4500}">
  <sheetPr codeName="Sheet1"/>
  <dimension ref="A1:N127"/>
  <sheetViews>
    <sheetView showGridLines="0" workbookViewId="0">
      <pane xSplit="3" ySplit="4" topLeftCell="D24" activePane="bottomRight" state="frozen"/>
      <selection pane="bottomRight" activeCell="B2" sqref="B2:L2"/>
      <selection pane="bottomLeft" activeCell="A4" sqref="A4"/>
      <selection pane="topRight" activeCell="C1" sqref="C1"/>
    </sheetView>
  </sheetViews>
  <sheetFormatPr defaultColWidth="14.5703125" defaultRowHeight="14.45"/>
  <cols>
    <col min="1" max="1" width="2.7109375" style="97" customWidth="1"/>
    <col min="2" max="2" width="15.28515625" style="97" bestFit="1" customWidth="1"/>
    <col min="3" max="3" width="4" style="97" bestFit="1" customWidth="1"/>
    <col min="4" max="4" width="33.85546875" style="97" customWidth="1"/>
    <col min="5" max="5" width="8.85546875" style="98" customWidth="1"/>
    <col min="6" max="6" width="37.140625" style="97" customWidth="1"/>
    <col min="7" max="7" width="9.85546875" style="98" customWidth="1"/>
    <col min="8" max="8" width="57.42578125" style="97" customWidth="1"/>
    <col min="9" max="9" width="10" style="99" customWidth="1"/>
    <col min="10" max="12" width="17.140625" style="97" customWidth="1"/>
    <col min="13" max="16384" width="14.5703125" style="97"/>
  </cols>
  <sheetData>
    <row r="1" spans="1:14" ht="15" thickBot="1"/>
    <row r="2" spans="1:14" ht="15" thickBot="1">
      <c r="B2" s="285" t="s">
        <v>27</v>
      </c>
      <c r="C2" s="286"/>
      <c r="D2" s="286"/>
      <c r="E2" s="286"/>
      <c r="F2" s="286"/>
      <c r="G2" s="286"/>
      <c r="H2" s="286"/>
      <c r="I2" s="286"/>
      <c r="J2" s="286"/>
      <c r="K2" s="286"/>
      <c r="L2" s="287"/>
    </row>
    <row r="3" spans="1:14" s="102" customFormat="1">
      <c r="A3" s="100"/>
      <c r="B3" s="294" t="s">
        <v>170</v>
      </c>
      <c r="C3" s="295"/>
      <c r="D3" s="101" t="s">
        <v>171</v>
      </c>
      <c r="E3" s="296" t="s">
        <v>33</v>
      </c>
      <c r="F3" s="101" t="s">
        <v>171</v>
      </c>
      <c r="G3" s="296" t="s">
        <v>33</v>
      </c>
      <c r="H3" s="101" t="s">
        <v>171</v>
      </c>
      <c r="I3" s="296" t="s">
        <v>33</v>
      </c>
      <c r="J3" s="292" t="s">
        <v>171</v>
      </c>
      <c r="K3" s="292"/>
      <c r="L3" s="293"/>
    </row>
    <row r="4" spans="1:14" ht="104.45" customHeight="1">
      <c r="A4" s="103"/>
      <c r="B4" s="104" t="s">
        <v>172</v>
      </c>
      <c r="C4" s="105" t="s">
        <v>173</v>
      </c>
      <c r="D4" s="178" t="s">
        <v>174</v>
      </c>
      <c r="E4" s="297"/>
      <c r="F4" s="177" t="s">
        <v>175</v>
      </c>
      <c r="G4" s="298"/>
      <c r="H4" s="177" t="s">
        <v>176</v>
      </c>
      <c r="I4" s="298"/>
      <c r="J4" s="106" t="s">
        <v>177</v>
      </c>
      <c r="K4" s="107" t="s">
        <v>178</v>
      </c>
      <c r="L4" s="108" t="s">
        <v>179</v>
      </c>
    </row>
    <row r="5" spans="1:14">
      <c r="A5" s="103"/>
      <c r="B5" s="166" t="s">
        <v>180</v>
      </c>
      <c r="C5" s="137" t="s">
        <v>181</v>
      </c>
      <c r="D5" s="115"/>
      <c r="E5" s="136"/>
      <c r="F5" s="124"/>
      <c r="G5" s="109" t="str">
        <f>IF(ISBLANK(F5),"",IF(F5="yes",1,0))</f>
        <v/>
      </c>
      <c r="H5" s="124"/>
      <c r="I5" s="109" t="str">
        <f>IF(ISBLANK(H5),"",IF(H5="no",1,0))</f>
        <v/>
      </c>
      <c r="J5" s="126"/>
      <c r="K5" s="127"/>
      <c r="L5" s="128"/>
    </row>
    <row r="6" spans="1:14">
      <c r="A6" s="103"/>
      <c r="B6" s="166" t="s">
        <v>182</v>
      </c>
      <c r="C6" s="137" t="s">
        <v>181</v>
      </c>
      <c r="D6" s="115"/>
      <c r="E6" s="136"/>
      <c r="F6" s="124"/>
      <c r="G6" s="109" t="str">
        <f t="shared" ref="G6:G49" si="0">IF(ISBLANK(F6),"",IF(F6="yes",1,0))</f>
        <v/>
      </c>
      <c r="H6" s="124"/>
      <c r="I6" s="109" t="str">
        <f t="shared" ref="I6:I69" si="1">IF(ISBLANK(H6),"",IF(H6="no",1,0))</f>
        <v/>
      </c>
      <c r="J6" s="126"/>
      <c r="K6" s="127"/>
      <c r="L6" s="128"/>
    </row>
    <row r="7" spans="1:14">
      <c r="A7" s="103"/>
      <c r="B7" s="167" t="s">
        <v>183</v>
      </c>
      <c r="C7" s="137" t="s">
        <v>181</v>
      </c>
      <c r="D7" s="115"/>
      <c r="E7" s="136"/>
      <c r="F7" s="124"/>
      <c r="G7" s="109" t="str">
        <f t="shared" si="0"/>
        <v/>
      </c>
      <c r="H7" s="124"/>
      <c r="I7" s="109" t="str">
        <f t="shared" si="1"/>
        <v/>
      </c>
      <c r="J7" s="126"/>
      <c r="K7" s="127"/>
      <c r="L7" s="128"/>
      <c r="M7" s="147"/>
      <c r="N7" s="147"/>
    </row>
    <row r="8" spans="1:14">
      <c r="A8" s="103"/>
      <c r="B8" s="167" t="s">
        <v>184</v>
      </c>
      <c r="C8" s="139" t="s">
        <v>185</v>
      </c>
      <c r="D8" s="115"/>
      <c r="E8" s="136"/>
      <c r="F8" s="124"/>
      <c r="G8" s="109" t="str">
        <f t="shared" si="0"/>
        <v/>
      </c>
      <c r="H8" s="124"/>
      <c r="I8" s="109" t="str">
        <f t="shared" si="1"/>
        <v/>
      </c>
      <c r="J8" s="129"/>
      <c r="K8" s="130"/>
      <c r="L8" s="131"/>
    </row>
    <row r="9" spans="1:14">
      <c r="A9" s="103"/>
      <c r="B9" s="167" t="s">
        <v>186</v>
      </c>
      <c r="C9" s="137" t="s">
        <v>187</v>
      </c>
      <c r="D9" s="115"/>
      <c r="E9" s="136"/>
      <c r="F9" s="124"/>
      <c r="G9" s="109"/>
      <c r="H9" s="124"/>
      <c r="I9" s="109" t="str">
        <f t="shared" si="1"/>
        <v/>
      </c>
      <c r="J9" s="126"/>
      <c r="K9" s="127"/>
      <c r="L9" s="128"/>
    </row>
    <row r="10" spans="1:14">
      <c r="A10" s="103"/>
      <c r="B10" s="166" t="s">
        <v>188</v>
      </c>
      <c r="C10" s="137" t="s">
        <v>189</v>
      </c>
      <c r="D10" s="115"/>
      <c r="E10" s="136"/>
      <c r="F10" s="124"/>
      <c r="G10" s="109" t="str">
        <f t="shared" si="0"/>
        <v/>
      </c>
      <c r="H10" s="124"/>
      <c r="I10" s="109" t="str">
        <f t="shared" si="1"/>
        <v/>
      </c>
      <c r="J10" s="126"/>
      <c r="K10" s="127"/>
      <c r="L10" s="128"/>
    </row>
    <row r="11" spans="1:14">
      <c r="A11" s="103"/>
      <c r="B11" s="166" t="s">
        <v>190</v>
      </c>
      <c r="C11" s="137" t="s">
        <v>191</v>
      </c>
      <c r="D11" s="115"/>
      <c r="E11" s="136"/>
      <c r="F11" s="124"/>
      <c r="G11" s="109" t="str">
        <f t="shared" si="0"/>
        <v/>
      </c>
      <c r="H11" s="124"/>
      <c r="I11" s="109" t="str">
        <f t="shared" si="1"/>
        <v/>
      </c>
      <c r="J11" s="126"/>
      <c r="K11" s="127"/>
      <c r="L11" s="128"/>
    </row>
    <row r="12" spans="1:14">
      <c r="A12" s="103"/>
      <c r="B12" s="166" t="s">
        <v>192</v>
      </c>
      <c r="C12" s="137" t="s">
        <v>193</v>
      </c>
      <c r="D12" s="115"/>
      <c r="E12" s="136"/>
      <c r="F12" s="124"/>
      <c r="G12" s="109" t="str">
        <f t="shared" si="0"/>
        <v/>
      </c>
      <c r="H12" s="124"/>
      <c r="I12" s="109" t="str">
        <f t="shared" si="1"/>
        <v/>
      </c>
      <c r="J12" s="126"/>
      <c r="K12" s="127"/>
      <c r="L12" s="128"/>
    </row>
    <row r="13" spans="1:14">
      <c r="A13" s="103"/>
      <c r="B13" s="166" t="s">
        <v>194</v>
      </c>
      <c r="C13" s="137" t="s">
        <v>195</v>
      </c>
      <c r="D13" s="115"/>
      <c r="E13" s="136"/>
      <c r="F13" s="124"/>
      <c r="G13" s="109" t="str">
        <f t="shared" si="0"/>
        <v/>
      </c>
      <c r="H13" s="124"/>
      <c r="I13" s="109" t="str">
        <f t="shared" si="1"/>
        <v/>
      </c>
      <c r="J13" s="126"/>
      <c r="K13" s="127"/>
      <c r="L13" s="128"/>
    </row>
    <row r="14" spans="1:14">
      <c r="A14" s="103"/>
      <c r="B14" s="166" t="s">
        <v>196</v>
      </c>
      <c r="C14" s="137" t="s">
        <v>197</v>
      </c>
      <c r="D14" s="115"/>
      <c r="E14" s="136"/>
      <c r="F14" s="124"/>
      <c r="G14" s="109" t="str">
        <f t="shared" si="0"/>
        <v/>
      </c>
      <c r="H14" s="124"/>
      <c r="I14" s="109" t="str">
        <f t="shared" si="1"/>
        <v/>
      </c>
      <c r="J14" s="126"/>
      <c r="K14" s="127"/>
      <c r="L14" s="128"/>
    </row>
    <row r="15" spans="1:14">
      <c r="A15" s="103"/>
      <c r="B15" s="166" t="s">
        <v>198</v>
      </c>
      <c r="C15" s="137" t="s">
        <v>197</v>
      </c>
      <c r="D15" s="115"/>
      <c r="E15" s="136"/>
      <c r="F15" s="124"/>
      <c r="G15" s="109" t="str">
        <f t="shared" si="0"/>
        <v/>
      </c>
      <c r="H15" s="124"/>
      <c r="I15" s="109" t="str">
        <f t="shared" si="1"/>
        <v/>
      </c>
      <c r="J15" s="126"/>
      <c r="K15" s="127"/>
      <c r="L15" s="128"/>
    </row>
    <row r="16" spans="1:14">
      <c r="A16" s="103"/>
      <c r="B16" s="167" t="s">
        <v>199</v>
      </c>
      <c r="C16" s="139" t="s">
        <v>200</v>
      </c>
      <c r="D16" s="115"/>
      <c r="E16" s="136"/>
      <c r="F16" s="124"/>
      <c r="G16" s="109" t="str">
        <f t="shared" si="0"/>
        <v/>
      </c>
      <c r="H16" s="124"/>
      <c r="I16" s="109" t="str">
        <f t="shared" si="1"/>
        <v/>
      </c>
      <c r="J16" s="129"/>
      <c r="K16" s="130"/>
      <c r="L16" s="131"/>
    </row>
    <row r="17" spans="1:12">
      <c r="A17" s="103"/>
      <c r="B17" s="166" t="s">
        <v>201</v>
      </c>
      <c r="C17" s="137" t="s">
        <v>202</v>
      </c>
      <c r="D17" s="115"/>
      <c r="E17" s="136"/>
      <c r="F17" s="124"/>
      <c r="G17" s="109" t="str">
        <f t="shared" si="0"/>
        <v/>
      </c>
      <c r="H17" s="124"/>
      <c r="I17" s="109" t="str">
        <f t="shared" si="1"/>
        <v/>
      </c>
      <c r="J17" s="126"/>
      <c r="K17" s="127"/>
      <c r="L17" s="128"/>
    </row>
    <row r="18" spans="1:12">
      <c r="A18" s="103"/>
      <c r="B18" s="166" t="s">
        <v>203</v>
      </c>
      <c r="C18" s="137" t="s">
        <v>202</v>
      </c>
      <c r="D18" s="115"/>
      <c r="E18" s="136"/>
      <c r="F18" s="124"/>
      <c r="G18" s="109" t="str">
        <f>IF(ISBLANK(F18),"",IF(F18="yes",1,0))</f>
        <v/>
      </c>
      <c r="H18" s="124"/>
      <c r="I18" s="109" t="str">
        <f t="shared" si="1"/>
        <v/>
      </c>
      <c r="J18" s="126"/>
      <c r="K18" s="127"/>
      <c r="L18" s="128"/>
    </row>
    <row r="19" spans="1:12">
      <c r="A19" s="103"/>
      <c r="B19" s="166" t="s">
        <v>204</v>
      </c>
      <c r="C19" s="137" t="s">
        <v>181</v>
      </c>
      <c r="D19" s="115"/>
      <c r="E19" s="136"/>
      <c r="F19" s="124"/>
      <c r="G19" s="109" t="str">
        <f t="shared" si="0"/>
        <v/>
      </c>
      <c r="H19" s="124"/>
      <c r="I19" s="109" t="str">
        <f t="shared" si="1"/>
        <v/>
      </c>
      <c r="J19" s="126"/>
      <c r="K19" s="127"/>
      <c r="L19" s="128"/>
    </row>
    <row r="20" spans="1:12">
      <c r="A20" s="103"/>
      <c r="B20" s="166" t="s">
        <v>205</v>
      </c>
      <c r="C20" s="137" t="s">
        <v>181</v>
      </c>
      <c r="D20" s="115"/>
      <c r="E20" s="136"/>
      <c r="F20" s="124"/>
      <c r="G20" s="109" t="str">
        <f t="shared" si="0"/>
        <v/>
      </c>
      <c r="H20" s="124"/>
      <c r="I20" s="109" t="str">
        <f t="shared" si="1"/>
        <v/>
      </c>
      <c r="J20" s="126"/>
      <c r="K20" s="127"/>
      <c r="L20" s="128"/>
    </row>
    <row r="21" spans="1:12">
      <c r="A21" s="103"/>
      <c r="B21" s="166" t="s">
        <v>206</v>
      </c>
      <c r="C21" s="137" t="s">
        <v>181</v>
      </c>
      <c r="D21" s="115"/>
      <c r="E21" s="136"/>
      <c r="F21" s="124"/>
      <c r="G21" s="109" t="str">
        <f t="shared" si="0"/>
        <v/>
      </c>
      <c r="H21" s="124"/>
      <c r="I21" s="109" t="str">
        <f t="shared" si="1"/>
        <v/>
      </c>
      <c r="J21" s="126"/>
      <c r="K21" s="127"/>
      <c r="L21" s="128"/>
    </row>
    <row r="22" spans="1:12">
      <c r="A22" s="103"/>
      <c r="B22" s="166" t="s">
        <v>207</v>
      </c>
      <c r="C22" s="137" t="s">
        <v>181</v>
      </c>
      <c r="D22" s="115"/>
      <c r="E22" s="136"/>
      <c r="F22" s="124"/>
      <c r="G22" s="109" t="str">
        <f t="shared" si="0"/>
        <v/>
      </c>
      <c r="H22" s="124"/>
      <c r="I22" s="109" t="str">
        <f t="shared" si="1"/>
        <v/>
      </c>
      <c r="J22" s="126"/>
      <c r="K22" s="127"/>
      <c r="L22" s="128"/>
    </row>
    <row r="23" spans="1:12">
      <c r="A23" s="103"/>
      <c r="B23" s="166" t="s">
        <v>208</v>
      </c>
      <c r="C23" s="137" t="s">
        <v>181</v>
      </c>
      <c r="D23" s="115"/>
      <c r="E23" s="136"/>
      <c r="F23" s="124"/>
      <c r="G23" s="109" t="str">
        <f t="shared" si="0"/>
        <v/>
      </c>
      <c r="H23" s="124"/>
      <c r="I23" s="109" t="str">
        <f t="shared" si="1"/>
        <v/>
      </c>
      <c r="J23" s="126"/>
      <c r="K23" s="127"/>
      <c r="L23" s="128"/>
    </row>
    <row r="24" spans="1:12">
      <c r="A24" s="103"/>
      <c r="B24" s="166" t="s">
        <v>209</v>
      </c>
      <c r="C24" s="137" t="s">
        <v>181</v>
      </c>
      <c r="D24" s="115"/>
      <c r="E24" s="136"/>
      <c r="F24" s="124"/>
      <c r="G24" s="109" t="str">
        <f t="shared" si="0"/>
        <v/>
      </c>
      <c r="H24" s="124"/>
      <c r="I24" s="109" t="str">
        <f t="shared" si="1"/>
        <v/>
      </c>
      <c r="J24" s="126"/>
      <c r="K24" s="127"/>
      <c r="L24" s="128"/>
    </row>
    <row r="25" spans="1:12">
      <c r="A25" s="103"/>
      <c r="B25" s="166" t="s">
        <v>210</v>
      </c>
      <c r="C25" s="137" t="s">
        <v>181</v>
      </c>
      <c r="D25" s="115"/>
      <c r="E25" s="136"/>
      <c r="F25" s="124"/>
      <c r="G25" s="109" t="str">
        <f t="shared" si="0"/>
        <v/>
      </c>
      <c r="H25" s="124"/>
      <c r="I25" s="109" t="str">
        <f t="shared" si="1"/>
        <v/>
      </c>
      <c r="J25" s="126"/>
      <c r="K25" s="127"/>
      <c r="L25" s="128"/>
    </row>
    <row r="26" spans="1:12">
      <c r="A26" s="103"/>
      <c r="B26" s="166" t="s">
        <v>211</v>
      </c>
      <c r="C26" s="137" t="s">
        <v>181</v>
      </c>
      <c r="D26" s="115"/>
      <c r="E26" s="136"/>
      <c r="F26" s="124"/>
      <c r="G26" s="109" t="str">
        <f t="shared" si="0"/>
        <v/>
      </c>
      <c r="H26" s="124"/>
      <c r="I26" s="109" t="str">
        <f t="shared" si="1"/>
        <v/>
      </c>
      <c r="J26" s="126"/>
      <c r="K26" s="127"/>
      <c r="L26" s="128"/>
    </row>
    <row r="27" spans="1:12">
      <c r="A27" s="103"/>
      <c r="B27" s="168" t="s">
        <v>212</v>
      </c>
      <c r="C27" s="140" t="s">
        <v>181</v>
      </c>
      <c r="D27" s="115"/>
      <c r="E27" s="136"/>
      <c r="F27" s="124"/>
      <c r="G27" s="109" t="str">
        <f t="shared" si="0"/>
        <v/>
      </c>
      <c r="H27" s="124"/>
      <c r="I27" s="109" t="str">
        <f t="shared" si="1"/>
        <v/>
      </c>
      <c r="J27" s="132"/>
      <c r="K27" s="133"/>
      <c r="L27" s="134"/>
    </row>
    <row r="28" spans="1:12">
      <c r="A28" s="103"/>
      <c r="B28" s="168" t="s">
        <v>213</v>
      </c>
      <c r="C28" s="140" t="s">
        <v>181</v>
      </c>
      <c r="D28" s="115"/>
      <c r="E28" s="136"/>
      <c r="F28" s="124"/>
      <c r="G28" s="109" t="str">
        <f t="shared" si="0"/>
        <v/>
      </c>
      <c r="H28" s="124"/>
      <c r="I28" s="109" t="str">
        <f t="shared" si="1"/>
        <v/>
      </c>
      <c r="J28" s="132"/>
      <c r="K28" s="133"/>
      <c r="L28" s="134"/>
    </row>
    <row r="29" spans="1:12">
      <c r="A29" s="103"/>
      <c r="B29" s="167" t="s">
        <v>214</v>
      </c>
      <c r="C29" s="137" t="s">
        <v>185</v>
      </c>
      <c r="D29" s="115"/>
      <c r="E29" s="136"/>
      <c r="F29" s="124"/>
      <c r="G29" s="109" t="str">
        <f t="shared" si="0"/>
        <v/>
      </c>
      <c r="H29" s="124"/>
      <c r="I29" s="109" t="str">
        <f t="shared" si="1"/>
        <v/>
      </c>
      <c r="J29" s="126"/>
      <c r="K29" s="127"/>
      <c r="L29" s="128"/>
    </row>
    <row r="30" spans="1:12">
      <c r="A30" s="103"/>
      <c r="B30" s="166" t="s">
        <v>215</v>
      </c>
      <c r="C30" s="139" t="s">
        <v>185</v>
      </c>
      <c r="D30" s="115"/>
      <c r="E30" s="136"/>
      <c r="F30" s="124"/>
      <c r="G30" s="109" t="str">
        <f t="shared" si="0"/>
        <v/>
      </c>
      <c r="H30" s="124"/>
      <c r="I30" s="109" t="str">
        <f t="shared" si="1"/>
        <v/>
      </c>
      <c r="J30" s="129"/>
      <c r="K30" s="130"/>
      <c r="L30" s="131"/>
    </row>
    <row r="31" spans="1:12">
      <c r="A31" s="103"/>
      <c r="B31" s="167" t="s">
        <v>216</v>
      </c>
      <c r="C31" s="137" t="s">
        <v>217</v>
      </c>
      <c r="D31" s="115"/>
      <c r="E31" s="136"/>
      <c r="F31" s="124"/>
      <c r="G31" s="109" t="str">
        <f t="shared" si="0"/>
        <v/>
      </c>
      <c r="H31" s="124"/>
      <c r="I31" s="109" t="str">
        <f t="shared" si="1"/>
        <v/>
      </c>
      <c r="J31" s="126"/>
      <c r="K31" s="127"/>
      <c r="L31" s="128"/>
    </row>
    <row r="32" spans="1:12">
      <c r="A32" s="103"/>
      <c r="B32" s="166" t="s">
        <v>218</v>
      </c>
      <c r="C32" s="139" t="s">
        <v>219</v>
      </c>
      <c r="D32" s="115"/>
      <c r="E32" s="136"/>
      <c r="F32" s="124"/>
      <c r="G32" s="109" t="str">
        <f t="shared" si="0"/>
        <v/>
      </c>
      <c r="H32" s="124"/>
      <c r="I32" s="109" t="str">
        <f t="shared" si="1"/>
        <v/>
      </c>
      <c r="J32" s="129"/>
      <c r="K32" s="130"/>
      <c r="L32" s="131"/>
    </row>
    <row r="33" spans="1:12">
      <c r="A33" s="103"/>
      <c r="B33" s="166" t="s">
        <v>220</v>
      </c>
      <c r="C33" s="137" t="s">
        <v>219</v>
      </c>
      <c r="D33" s="115"/>
      <c r="E33" s="136"/>
      <c r="F33" s="124"/>
      <c r="G33" s="109" t="str">
        <f t="shared" si="0"/>
        <v/>
      </c>
      <c r="H33" s="124"/>
      <c r="I33" s="109" t="str">
        <f t="shared" si="1"/>
        <v/>
      </c>
      <c r="J33" s="126"/>
      <c r="K33" s="127"/>
      <c r="L33" s="128"/>
    </row>
    <row r="34" spans="1:12">
      <c r="A34" s="103"/>
      <c r="B34" s="166" t="s">
        <v>221</v>
      </c>
      <c r="C34" s="137" t="s">
        <v>219</v>
      </c>
      <c r="D34" s="115"/>
      <c r="E34" s="136"/>
      <c r="F34" s="124"/>
      <c r="G34" s="109" t="str">
        <f t="shared" si="0"/>
        <v/>
      </c>
      <c r="H34" s="124"/>
      <c r="I34" s="109" t="str">
        <f t="shared" si="1"/>
        <v/>
      </c>
      <c r="J34" s="126"/>
      <c r="K34" s="127"/>
      <c r="L34" s="128"/>
    </row>
    <row r="35" spans="1:12">
      <c r="A35" s="103"/>
      <c r="B35" s="166" t="s">
        <v>222</v>
      </c>
      <c r="C35" s="137" t="s">
        <v>219</v>
      </c>
      <c r="D35" s="115"/>
      <c r="E35" s="136"/>
      <c r="F35" s="124"/>
      <c r="G35" s="109" t="str">
        <f t="shared" si="0"/>
        <v/>
      </c>
      <c r="H35" s="124"/>
      <c r="I35" s="109" t="str">
        <f t="shared" si="1"/>
        <v/>
      </c>
      <c r="J35" s="126"/>
      <c r="K35" s="127"/>
      <c r="L35" s="128"/>
    </row>
    <row r="36" spans="1:12">
      <c r="A36" s="103"/>
      <c r="B36" s="166" t="s">
        <v>223</v>
      </c>
      <c r="C36" s="137" t="s">
        <v>219</v>
      </c>
      <c r="D36" s="115"/>
      <c r="E36" s="136"/>
      <c r="F36" s="124"/>
      <c r="G36" s="109" t="str">
        <f t="shared" si="0"/>
        <v/>
      </c>
      <c r="H36" s="124"/>
      <c r="I36" s="109" t="str">
        <f t="shared" si="1"/>
        <v/>
      </c>
      <c r="J36" s="126"/>
      <c r="K36" s="127"/>
      <c r="L36" s="128"/>
    </row>
    <row r="37" spans="1:12">
      <c r="A37" s="103"/>
      <c r="B37" s="166" t="s">
        <v>224</v>
      </c>
      <c r="C37" s="137" t="s">
        <v>225</v>
      </c>
      <c r="D37" s="115"/>
      <c r="E37" s="136"/>
      <c r="F37" s="124"/>
      <c r="G37" s="109" t="str">
        <f t="shared" si="0"/>
        <v/>
      </c>
      <c r="H37" s="124"/>
      <c r="I37" s="109" t="str">
        <f t="shared" si="1"/>
        <v/>
      </c>
      <c r="J37" s="126"/>
      <c r="K37" s="127"/>
      <c r="L37" s="128"/>
    </row>
    <row r="38" spans="1:12">
      <c r="A38" s="103"/>
      <c r="B38" s="167" t="s">
        <v>226</v>
      </c>
      <c r="C38" s="137" t="s">
        <v>227</v>
      </c>
      <c r="D38" s="115"/>
      <c r="E38" s="136"/>
      <c r="F38" s="124"/>
      <c r="G38" s="109" t="str">
        <f t="shared" si="0"/>
        <v/>
      </c>
      <c r="H38" s="124"/>
      <c r="I38" s="109" t="str">
        <f t="shared" si="1"/>
        <v/>
      </c>
      <c r="J38" s="126"/>
      <c r="K38" s="127"/>
      <c r="L38" s="128"/>
    </row>
    <row r="39" spans="1:12">
      <c r="A39" s="103"/>
      <c r="B39" s="167" t="s">
        <v>228</v>
      </c>
      <c r="C39" s="137" t="s">
        <v>229</v>
      </c>
      <c r="D39" s="115"/>
      <c r="E39" s="136"/>
      <c r="F39" s="124"/>
      <c r="G39" s="109" t="str">
        <f t="shared" si="0"/>
        <v/>
      </c>
      <c r="H39" s="124"/>
      <c r="I39" s="109" t="str">
        <f t="shared" si="1"/>
        <v/>
      </c>
      <c r="J39" s="126"/>
      <c r="K39" s="127"/>
      <c r="L39" s="128"/>
    </row>
    <row r="40" spans="1:12">
      <c r="A40" s="103"/>
      <c r="B40" s="167" t="s">
        <v>230</v>
      </c>
      <c r="C40" s="137" t="s">
        <v>231</v>
      </c>
      <c r="D40" s="115"/>
      <c r="E40" s="136"/>
      <c r="F40" s="124"/>
      <c r="G40" s="109" t="str">
        <f t="shared" si="0"/>
        <v/>
      </c>
      <c r="H40" s="124"/>
      <c r="I40" s="109" t="str">
        <f t="shared" si="1"/>
        <v/>
      </c>
      <c r="J40" s="126"/>
      <c r="K40" s="127"/>
      <c r="L40" s="128"/>
    </row>
    <row r="41" spans="1:12">
      <c r="A41" s="103"/>
      <c r="B41" s="166" t="s">
        <v>232</v>
      </c>
      <c r="C41" s="139" t="s">
        <v>233</v>
      </c>
      <c r="D41" s="115"/>
      <c r="E41" s="136"/>
      <c r="F41" s="124"/>
      <c r="G41" s="109" t="str">
        <f t="shared" si="0"/>
        <v/>
      </c>
      <c r="H41" s="124"/>
      <c r="I41" s="109" t="str">
        <f t="shared" si="1"/>
        <v/>
      </c>
      <c r="J41" s="129"/>
      <c r="K41" s="130"/>
      <c r="L41" s="131"/>
    </row>
    <row r="42" spans="1:12">
      <c r="A42" s="103"/>
      <c r="B42" s="166" t="s">
        <v>234</v>
      </c>
      <c r="C42" s="137" t="s">
        <v>235</v>
      </c>
      <c r="D42" s="115"/>
      <c r="E42" s="136"/>
      <c r="F42" s="124"/>
      <c r="G42" s="109" t="str">
        <f t="shared" si="0"/>
        <v/>
      </c>
      <c r="H42" s="124"/>
      <c r="I42" s="109" t="str">
        <f t="shared" si="1"/>
        <v/>
      </c>
      <c r="J42" s="126"/>
      <c r="K42" s="127"/>
      <c r="L42" s="128"/>
    </row>
    <row r="43" spans="1:12">
      <c r="A43" s="103"/>
      <c r="B43" s="166" t="s">
        <v>236</v>
      </c>
      <c r="C43" s="139" t="s">
        <v>235</v>
      </c>
      <c r="D43" s="115"/>
      <c r="E43" s="136"/>
      <c r="F43" s="124"/>
      <c r="G43" s="109" t="str">
        <f t="shared" si="0"/>
        <v/>
      </c>
      <c r="H43" s="124"/>
      <c r="I43" s="109" t="str">
        <f t="shared" si="1"/>
        <v/>
      </c>
      <c r="J43" s="129"/>
      <c r="K43" s="130"/>
      <c r="L43" s="131"/>
    </row>
    <row r="44" spans="1:12" hidden="1">
      <c r="A44" s="103"/>
      <c r="B44" s="166" t="s">
        <v>237</v>
      </c>
      <c r="C44" s="137" t="s">
        <v>235</v>
      </c>
      <c r="D44" s="115"/>
      <c r="E44" s="136"/>
      <c r="F44" s="124"/>
      <c r="G44" s="109" t="str">
        <f t="shared" si="0"/>
        <v/>
      </c>
      <c r="H44" s="124"/>
      <c r="I44" s="109" t="str">
        <f t="shared" si="1"/>
        <v/>
      </c>
      <c r="J44" s="126"/>
      <c r="K44" s="127"/>
      <c r="L44" s="128"/>
    </row>
    <row r="45" spans="1:12">
      <c r="A45" s="103"/>
      <c r="B45" s="167" t="s">
        <v>238</v>
      </c>
      <c r="C45" s="137" t="s">
        <v>239</v>
      </c>
      <c r="D45" s="115"/>
      <c r="E45" s="136"/>
      <c r="F45" s="124"/>
      <c r="G45" s="109" t="str">
        <f t="shared" si="0"/>
        <v/>
      </c>
      <c r="H45" s="124"/>
      <c r="I45" s="109" t="str">
        <f t="shared" si="1"/>
        <v/>
      </c>
      <c r="J45" s="126"/>
      <c r="K45" s="127"/>
      <c r="L45" s="128"/>
    </row>
    <row r="46" spans="1:12">
      <c r="A46" s="103"/>
      <c r="B46" s="166" t="s">
        <v>240</v>
      </c>
      <c r="C46" s="137" t="s">
        <v>241</v>
      </c>
      <c r="D46" s="115"/>
      <c r="E46" s="136"/>
      <c r="F46" s="124"/>
      <c r="G46" s="109" t="str">
        <f t="shared" si="0"/>
        <v/>
      </c>
      <c r="H46" s="124"/>
      <c r="I46" s="109" t="str">
        <f t="shared" si="1"/>
        <v/>
      </c>
      <c r="J46" s="126"/>
      <c r="K46" s="127"/>
      <c r="L46" s="128"/>
    </row>
    <row r="47" spans="1:12">
      <c r="A47" s="103"/>
      <c r="B47" s="168" t="s">
        <v>242</v>
      </c>
      <c r="C47" s="140" t="s">
        <v>241</v>
      </c>
      <c r="D47" s="115"/>
      <c r="E47" s="136"/>
      <c r="F47" s="124"/>
      <c r="G47" s="109" t="str">
        <f t="shared" si="0"/>
        <v/>
      </c>
      <c r="H47" s="124"/>
      <c r="I47" s="109" t="str">
        <f t="shared" si="1"/>
        <v/>
      </c>
      <c r="J47" s="132"/>
      <c r="K47" s="133"/>
      <c r="L47" s="134"/>
    </row>
    <row r="48" spans="1:12">
      <c r="A48" s="103"/>
      <c r="B48" s="166" t="s">
        <v>243</v>
      </c>
      <c r="C48" s="137" t="s">
        <v>244</v>
      </c>
      <c r="D48" s="115"/>
      <c r="E48" s="136"/>
      <c r="F48" s="124"/>
      <c r="G48" s="109" t="str">
        <f t="shared" si="0"/>
        <v/>
      </c>
      <c r="H48" s="124"/>
      <c r="I48" s="109" t="str">
        <f t="shared" si="1"/>
        <v/>
      </c>
      <c r="J48" s="126"/>
      <c r="K48" s="127"/>
      <c r="L48" s="128"/>
    </row>
    <row r="49" spans="1:12" ht="28.9">
      <c r="A49" s="103"/>
      <c r="B49" s="167" t="s">
        <v>245</v>
      </c>
      <c r="C49" s="139" t="s">
        <v>246</v>
      </c>
      <c r="D49" s="115"/>
      <c r="E49" s="136"/>
      <c r="F49" s="124"/>
      <c r="G49" s="109" t="str">
        <f t="shared" si="0"/>
        <v/>
      </c>
      <c r="H49" s="124"/>
      <c r="I49" s="109" t="str">
        <f t="shared" si="1"/>
        <v/>
      </c>
      <c r="J49" s="129"/>
      <c r="K49" s="130"/>
      <c r="L49" s="131"/>
    </row>
    <row r="50" spans="1:12">
      <c r="A50" s="103"/>
      <c r="B50" s="166" t="s">
        <v>247</v>
      </c>
      <c r="C50" s="139" t="s">
        <v>191</v>
      </c>
      <c r="D50" s="115"/>
      <c r="E50" s="136"/>
      <c r="F50" s="124"/>
      <c r="G50" s="109"/>
      <c r="H50" s="124"/>
      <c r="I50" s="109" t="str">
        <f t="shared" si="1"/>
        <v/>
      </c>
      <c r="J50" s="129"/>
      <c r="K50" s="130"/>
      <c r="L50" s="131"/>
    </row>
    <row r="51" spans="1:12">
      <c r="A51" s="103"/>
      <c r="B51" s="168" t="s">
        <v>248</v>
      </c>
      <c r="C51" s="140" t="s">
        <v>191</v>
      </c>
      <c r="D51" s="115"/>
      <c r="E51" s="136"/>
      <c r="F51" s="124"/>
      <c r="G51" s="109"/>
      <c r="H51" s="124"/>
      <c r="I51" s="109" t="str">
        <f t="shared" si="1"/>
        <v/>
      </c>
      <c r="J51" s="132"/>
      <c r="K51" s="133"/>
      <c r="L51" s="134"/>
    </row>
    <row r="52" spans="1:12">
      <c r="A52" s="103"/>
      <c r="B52" s="167" t="s">
        <v>249</v>
      </c>
      <c r="C52" s="137" t="s">
        <v>250</v>
      </c>
      <c r="D52" s="115"/>
      <c r="E52" s="136"/>
      <c r="F52" s="124"/>
      <c r="G52" s="109"/>
      <c r="H52" s="124"/>
      <c r="I52" s="109" t="str">
        <f t="shared" si="1"/>
        <v/>
      </c>
      <c r="J52" s="126"/>
      <c r="K52" s="127"/>
      <c r="L52" s="128"/>
    </row>
    <row r="53" spans="1:12">
      <c r="A53" s="103"/>
      <c r="B53" s="166" t="s">
        <v>251</v>
      </c>
      <c r="C53" s="139" t="s">
        <v>252</v>
      </c>
      <c r="D53" s="115"/>
      <c r="E53" s="136"/>
      <c r="F53" s="124"/>
      <c r="G53" s="109"/>
      <c r="H53" s="124"/>
      <c r="I53" s="109" t="str">
        <f t="shared" si="1"/>
        <v/>
      </c>
      <c r="J53" s="129"/>
      <c r="K53" s="130"/>
      <c r="L53" s="131"/>
    </row>
    <row r="54" spans="1:12">
      <c r="A54" s="103"/>
      <c r="B54" s="166" t="s">
        <v>253</v>
      </c>
      <c r="C54" s="137" t="s">
        <v>254</v>
      </c>
      <c r="D54" s="115"/>
      <c r="E54" s="136"/>
      <c r="F54" s="124"/>
      <c r="G54" s="109"/>
      <c r="H54" s="124"/>
      <c r="I54" s="109" t="str">
        <f t="shared" si="1"/>
        <v/>
      </c>
      <c r="J54" s="126"/>
      <c r="K54" s="127"/>
      <c r="L54" s="128"/>
    </row>
    <row r="55" spans="1:12">
      <c r="A55" s="103"/>
      <c r="B55" s="166" t="s">
        <v>255</v>
      </c>
      <c r="C55" s="137" t="s">
        <v>254</v>
      </c>
      <c r="D55" s="115"/>
      <c r="E55" s="136"/>
      <c r="F55" s="124"/>
      <c r="G55" s="109"/>
      <c r="H55" s="124"/>
      <c r="I55" s="109" t="str">
        <f t="shared" si="1"/>
        <v/>
      </c>
      <c r="J55" s="126"/>
      <c r="K55" s="127"/>
      <c r="L55" s="128"/>
    </row>
    <row r="56" spans="1:12">
      <c r="A56" s="103"/>
      <c r="B56" s="168" t="s">
        <v>256</v>
      </c>
      <c r="C56" s="140" t="s">
        <v>195</v>
      </c>
      <c r="D56" s="115"/>
      <c r="E56" s="136"/>
      <c r="F56" s="124"/>
      <c r="G56" s="109"/>
      <c r="H56" s="124"/>
      <c r="I56" s="109" t="str">
        <f t="shared" si="1"/>
        <v/>
      </c>
      <c r="J56" s="132"/>
      <c r="K56" s="133"/>
      <c r="L56" s="134"/>
    </row>
    <row r="57" spans="1:12">
      <c r="A57" s="103"/>
      <c r="B57" s="168" t="s">
        <v>257</v>
      </c>
      <c r="C57" s="140" t="s">
        <v>258</v>
      </c>
      <c r="D57" s="115"/>
      <c r="E57" s="136"/>
      <c r="F57" s="124"/>
      <c r="G57" s="109"/>
      <c r="H57" s="124"/>
      <c r="I57" s="109" t="str">
        <f t="shared" si="1"/>
        <v/>
      </c>
      <c r="J57" s="132"/>
      <c r="K57" s="133"/>
      <c r="L57" s="134"/>
    </row>
    <row r="58" spans="1:12">
      <c r="A58" s="103"/>
      <c r="B58" s="168" t="s">
        <v>259</v>
      </c>
      <c r="C58" s="140" t="s">
        <v>260</v>
      </c>
      <c r="D58" s="115"/>
      <c r="E58" s="136"/>
      <c r="F58" s="124"/>
      <c r="G58" s="109"/>
      <c r="H58" s="124"/>
      <c r="I58" s="109" t="str">
        <f t="shared" si="1"/>
        <v/>
      </c>
      <c r="J58" s="132"/>
      <c r="K58" s="133"/>
      <c r="L58" s="134"/>
    </row>
    <row r="59" spans="1:12">
      <c r="A59" s="103"/>
      <c r="B59" s="168" t="s">
        <v>261</v>
      </c>
      <c r="C59" s="140" t="s">
        <v>262</v>
      </c>
      <c r="D59" s="115"/>
      <c r="E59" s="136"/>
      <c r="F59" s="124"/>
      <c r="G59" s="109"/>
      <c r="H59" s="124"/>
      <c r="I59" s="109" t="str">
        <f t="shared" si="1"/>
        <v/>
      </c>
      <c r="J59" s="132"/>
      <c r="K59" s="133"/>
      <c r="L59" s="134"/>
    </row>
    <row r="60" spans="1:12">
      <c r="A60" s="103"/>
      <c r="B60" s="166" t="s">
        <v>263</v>
      </c>
      <c r="C60" s="139" t="s">
        <v>262</v>
      </c>
      <c r="D60" s="115"/>
      <c r="E60" s="136"/>
      <c r="F60" s="124"/>
      <c r="G60" s="109"/>
      <c r="H60" s="124"/>
      <c r="I60" s="109" t="str">
        <f t="shared" si="1"/>
        <v/>
      </c>
      <c r="J60" s="129"/>
      <c r="K60" s="130"/>
      <c r="L60" s="131"/>
    </row>
    <row r="61" spans="1:12">
      <c r="A61" s="103"/>
      <c r="B61" s="167" t="s">
        <v>264</v>
      </c>
      <c r="C61" s="137" t="s">
        <v>262</v>
      </c>
      <c r="D61" s="115"/>
      <c r="E61" s="136"/>
      <c r="F61" s="124"/>
      <c r="G61" s="109"/>
      <c r="H61" s="124"/>
      <c r="I61" s="109" t="str">
        <f t="shared" si="1"/>
        <v/>
      </c>
      <c r="J61" s="126"/>
      <c r="K61" s="127"/>
      <c r="L61" s="128"/>
    </row>
    <row r="62" spans="1:12">
      <c r="A62" s="103"/>
      <c r="B62" s="166" t="s">
        <v>265</v>
      </c>
      <c r="C62" s="137" t="s">
        <v>197</v>
      </c>
      <c r="D62" s="115"/>
      <c r="E62" s="136"/>
      <c r="F62" s="124"/>
      <c r="G62" s="109"/>
      <c r="H62" s="124"/>
      <c r="I62" s="109" t="str">
        <f t="shared" si="1"/>
        <v/>
      </c>
      <c r="J62" s="126"/>
      <c r="K62" s="127"/>
      <c r="L62" s="128"/>
    </row>
    <row r="63" spans="1:12">
      <c r="A63" s="103"/>
      <c r="B63" s="166" t="s">
        <v>266</v>
      </c>
      <c r="C63" s="139" t="s">
        <v>197</v>
      </c>
      <c r="D63" s="115"/>
      <c r="E63" s="136"/>
      <c r="F63" s="124"/>
      <c r="G63" s="109"/>
      <c r="H63" s="124"/>
      <c r="I63" s="109" t="str">
        <f t="shared" si="1"/>
        <v/>
      </c>
      <c r="J63" s="129"/>
      <c r="K63" s="130"/>
      <c r="L63" s="131"/>
    </row>
    <row r="64" spans="1:12">
      <c r="A64" s="103"/>
      <c r="B64" s="166" t="s">
        <v>267</v>
      </c>
      <c r="C64" s="139" t="s">
        <v>197</v>
      </c>
      <c r="D64" s="115"/>
      <c r="E64" s="136"/>
      <c r="F64" s="124"/>
      <c r="G64" s="109"/>
      <c r="H64" s="124"/>
      <c r="I64" s="109" t="str">
        <f t="shared" si="1"/>
        <v/>
      </c>
      <c r="J64" s="129"/>
      <c r="K64" s="130"/>
      <c r="L64" s="131"/>
    </row>
    <row r="65" spans="1:12">
      <c r="A65" s="103"/>
      <c r="B65" s="166" t="s">
        <v>268</v>
      </c>
      <c r="C65" s="139" t="s">
        <v>197</v>
      </c>
      <c r="D65" s="115"/>
      <c r="E65" s="136"/>
      <c r="F65" s="124"/>
      <c r="G65" s="109"/>
      <c r="H65" s="124"/>
      <c r="I65" s="109" t="str">
        <f t="shared" si="1"/>
        <v/>
      </c>
      <c r="J65" s="129"/>
      <c r="K65" s="130"/>
      <c r="L65" s="131"/>
    </row>
    <row r="66" spans="1:12">
      <c r="A66" s="103"/>
      <c r="B66" s="168" t="s">
        <v>269</v>
      </c>
      <c r="C66" s="140" t="s">
        <v>270</v>
      </c>
      <c r="D66" s="115"/>
      <c r="E66" s="136"/>
      <c r="F66" s="124"/>
      <c r="G66" s="109"/>
      <c r="H66" s="124"/>
      <c r="I66" s="109" t="str">
        <f t="shared" si="1"/>
        <v/>
      </c>
      <c r="J66" s="132"/>
      <c r="K66" s="133"/>
      <c r="L66" s="134"/>
    </row>
    <row r="67" spans="1:12">
      <c r="A67" s="103"/>
      <c r="B67" s="167" t="s">
        <v>271</v>
      </c>
      <c r="C67" s="139" t="s">
        <v>200</v>
      </c>
      <c r="D67" s="115"/>
      <c r="E67" s="136"/>
      <c r="F67" s="124"/>
      <c r="G67" s="109"/>
      <c r="H67" s="124"/>
      <c r="I67" s="109" t="str">
        <f t="shared" si="1"/>
        <v/>
      </c>
      <c r="J67" s="129"/>
      <c r="K67" s="130"/>
      <c r="L67" s="131"/>
    </row>
    <row r="68" spans="1:12">
      <c r="A68" s="103"/>
      <c r="B68" s="167" t="s">
        <v>272</v>
      </c>
      <c r="C68" s="139" t="s">
        <v>273</v>
      </c>
      <c r="D68" s="115"/>
      <c r="E68" s="136"/>
      <c r="F68" s="124"/>
      <c r="G68" s="109"/>
      <c r="H68" s="124"/>
      <c r="I68" s="109" t="str">
        <f t="shared" si="1"/>
        <v/>
      </c>
      <c r="J68" s="129"/>
      <c r="K68" s="130"/>
      <c r="L68" s="131"/>
    </row>
    <row r="69" spans="1:12">
      <c r="A69" s="103"/>
      <c r="B69" s="167" t="s">
        <v>274</v>
      </c>
      <c r="C69" s="139" t="s">
        <v>275</v>
      </c>
      <c r="D69" s="115"/>
      <c r="E69" s="136"/>
      <c r="F69" s="124"/>
      <c r="G69" s="109"/>
      <c r="H69" s="124"/>
      <c r="I69" s="109" t="str">
        <f t="shared" si="1"/>
        <v/>
      </c>
      <c r="J69" s="129"/>
      <c r="K69" s="130"/>
      <c r="L69" s="131"/>
    </row>
    <row r="70" spans="1:12">
      <c r="A70" s="103"/>
      <c r="B70" s="168" t="s">
        <v>276</v>
      </c>
      <c r="C70" s="140" t="s">
        <v>275</v>
      </c>
      <c r="D70" s="115"/>
      <c r="E70" s="136"/>
      <c r="F70" s="124"/>
      <c r="G70" s="109"/>
      <c r="H70" s="124"/>
      <c r="I70" s="109" t="str">
        <f t="shared" ref="I70:I73" si="2">IF(ISBLANK(H70),"",IF(H70="no",1,0))</f>
        <v/>
      </c>
      <c r="J70" s="132"/>
      <c r="K70" s="133"/>
      <c r="L70" s="134"/>
    </row>
    <row r="71" spans="1:12">
      <c r="A71" s="103"/>
      <c r="B71" s="166" t="s">
        <v>277</v>
      </c>
      <c r="C71" s="139" t="s">
        <v>278</v>
      </c>
      <c r="D71" s="115"/>
      <c r="E71" s="136"/>
      <c r="F71" s="124"/>
      <c r="G71" s="109"/>
      <c r="H71" s="124"/>
      <c r="I71" s="109" t="str">
        <f t="shared" si="2"/>
        <v/>
      </c>
      <c r="J71" s="129"/>
      <c r="K71" s="130"/>
      <c r="L71" s="131"/>
    </row>
    <row r="72" spans="1:12">
      <c r="A72" s="103"/>
      <c r="B72" s="166" t="s">
        <v>279</v>
      </c>
      <c r="C72" s="137" t="s">
        <v>181</v>
      </c>
      <c r="D72" s="115"/>
      <c r="E72" s="136"/>
      <c r="F72" s="124"/>
      <c r="G72" s="109"/>
      <c r="H72" s="124"/>
      <c r="I72" s="109" t="str">
        <f t="shared" si="2"/>
        <v/>
      </c>
      <c r="J72" s="126"/>
      <c r="K72" s="127"/>
      <c r="L72" s="128"/>
    </row>
    <row r="73" spans="1:12">
      <c r="A73" s="103"/>
      <c r="B73" s="166" t="s">
        <v>280</v>
      </c>
      <c r="C73" s="137" t="s">
        <v>219</v>
      </c>
      <c r="D73" s="115"/>
      <c r="E73" s="136"/>
      <c r="F73" s="124"/>
      <c r="G73" s="109"/>
      <c r="H73" s="124"/>
      <c r="I73" s="109" t="str">
        <f t="shared" si="2"/>
        <v/>
      </c>
      <c r="J73" s="126"/>
      <c r="K73" s="127"/>
      <c r="L73" s="128"/>
    </row>
    <row r="74" spans="1:12">
      <c r="A74" s="103"/>
      <c r="B74" s="167" t="s">
        <v>281</v>
      </c>
      <c r="C74" s="137" t="s">
        <v>282</v>
      </c>
      <c r="D74" s="115"/>
      <c r="E74" s="148"/>
      <c r="F74" s="125"/>
      <c r="G74" s="109"/>
      <c r="H74" s="125"/>
      <c r="I74" s="109"/>
      <c r="J74" s="149"/>
      <c r="K74" s="150"/>
      <c r="L74" s="151"/>
    </row>
    <row r="75" spans="1:12">
      <c r="A75" s="103"/>
      <c r="B75" s="168" t="s">
        <v>283</v>
      </c>
      <c r="C75" s="140" t="s">
        <v>284</v>
      </c>
      <c r="D75" s="115"/>
      <c r="E75" s="148"/>
      <c r="F75" s="125"/>
      <c r="G75" s="109"/>
      <c r="H75" s="125"/>
      <c r="I75" s="109"/>
      <c r="J75" s="149"/>
      <c r="K75" s="150"/>
      <c r="L75" s="151"/>
    </row>
    <row r="76" spans="1:12">
      <c r="A76" s="103"/>
      <c r="B76" s="168" t="s">
        <v>285</v>
      </c>
      <c r="C76" s="140" t="s">
        <v>284</v>
      </c>
      <c r="D76" s="115"/>
      <c r="E76" s="148"/>
      <c r="F76" s="125"/>
      <c r="G76" s="109"/>
      <c r="H76" s="125"/>
      <c r="I76" s="109"/>
      <c r="J76" s="149"/>
      <c r="K76" s="150"/>
      <c r="L76" s="151"/>
    </row>
    <row r="77" spans="1:12">
      <c r="A77" s="103"/>
      <c r="B77" s="168" t="s">
        <v>286</v>
      </c>
      <c r="C77" s="140" t="s">
        <v>284</v>
      </c>
      <c r="D77" s="115"/>
      <c r="E77" s="148"/>
      <c r="F77" s="125"/>
      <c r="G77" s="109"/>
      <c r="H77" s="125"/>
      <c r="I77" s="109"/>
      <c r="J77" s="149"/>
      <c r="K77" s="150"/>
      <c r="L77" s="151"/>
    </row>
    <row r="78" spans="1:12">
      <c r="A78" s="103"/>
      <c r="B78" s="168" t="s">
        <v>287</v>
      </c>
      <c r="C78" s="140" t="s">
        <v>288</v>
      </c>
      <c r="D78" s="115"/>
      <c r="E78" s="148"/>
      <c r="F78" s="125"/>
      <c r="G78" s="109"/>
      <c r="H78" s="125"/>
      <c r="I78" s="109"/>
      <c r="J78" s="149"/>
      <c r="K78" s="150"/>
      <c r="L78" s="151"/>
    </row>
    <row r="79" spans="1:12">
      <c r="A79" s="103"/>
      <c r="B79" s="166" t="s">
        <v>289</v>
      </c>
      <c r="C79" s="137" t="s">
        <v>202</v>
      </c>
      <c r="D79" s="115"/>
      <c r="E79" s="148"/>
      <c r="F79" s="125"/>
      <c r="G79" s="109"/>
      <c r="H79" s="125"/>
      <c r="I79" s="109"/>
      <c r="J79" s="149"/>
      <c r="K79" s="150"/>
      <c r="L79" s="151"/>
    </row>
    <row r="80" spans="1:12">
      <c r="A80" s="103"/>
      <c r="B80" s="166" t="s">
        <v>290</v>
      </c>
      <c r="C80" s="137" t="s">
        <v>202</v>
      </c>
      <c r="D80" s="115"/>
      <c r="E80" s="148"/>
      <c r="F80" s="125"/>
      <c r="G80" s="109"/>
      <c r="H80" s="125"/>
      <c r="I80" s="109"/>
      <c r="J80" s="149"/>
      <c r="K80" s="150"/>
      <c r="L80" s="151"/>
    </row>
    <row r="81" spans="1:12">
      <c r="A81" s="103"/>
      <c r="B81" s="166" t="s">
        <v>291</v>
      </c>
      <c r="C81" s="137" t="s">
        <v>202</v>
      </c>
      <c r="D81" s="115"/>
      <c r="E81" s="148"/>
      <c r="F81" s="125"/>
      <c r="G81" s="109"/>
      <c r="H81" s="125"/>
      <c r="I81" s="109"/>
      <c r="J81" s="149"/>
      <c r="K81" s="150"/>
      <c r="L81" s="151"/>
    </row>
    <row r="82" spans="1:12">
      <c r="A82" s="103"/>
      <c r="B82" s="168" t="s">
        <v>292</v>
      </c>
      <c r="C82" s="140" t="s">
        <v>202</v>
      </c>
      <c r="D82" s="115"/>
      <c r="E82" s="148"/>
      <c r="F82" s="125"/>
      <c r="G82" s="109"/>
      <c r="H82" s="125"/>
      <c r="I82" s="109"/>
      <c r="J82" s="149"/>
      <c r="K82" s="150"/>
      <c r="L82" s="151"/>
    </row>
    <row r="83" spans="1:12">
      <c r="A83" s="103"/>
      <c r="B83" s="166" t="s">
        <v>203</v>
      </c>
      <c r="C83" s="137" t="s">
        <v>202</v>
      </c>
      <c r="D83" s="115"/>
      <c r="E83" s="148"/>
      <c r="F83" s="125"/>
      <c r="G83" s="109"/>
      <c r="H83" s="125"/>
      <c r="I83" s="109"/>
      <c r="J83" s="149"/>
      <c r="K83" s="150"/>
      <c r="L83" s="151"/>
    </row>
    <row r="84" spans="1:12">
      <c r="A84" s="103"/>
      <c r="B84" s="166" t="s">
        <v>293</v>
      </c>
      <c r="C84" s="137" t="s">
        <v>181</v>
      </c>
      <c r="D84" s="115"/>
      <c r="E84" s="148"/>
      <c r="F84" s="125"/>
      <c r="G84" s="109"/>
      <c r="H84" s="125"/>
      <c r="I84" s="109"/>
      <c r="J84" s="149"/>
      <c r="K84" s="150"/>
      <c r="L84" s="151"/>
    </row>
    <row r="85" spans="1:12">
      <c r="A85" s="103"/>
      <c r="B85" s="166" t="s">
        <v>294</v>
      </c>
      <c r="C85" s="137" t="s">
        <v>181</v>
      </c>
      <c r="D85" s="115"/>
      <c r="E85" s="148"/>
      <c r="F85" s="125"/>
      <c r="G85" s="109"/>
      <c r="H85" s="125"/>
      <c r="I85" s="109"/>
      <c r="J85" s="149"/>
      <c r="K85" s="150"/>
      <c r="L85" s="151"/>
    </row>
    <row r="86" spans="1:12">
      <c r="A86" s="103"/>
      <c r="B86" s="167" t="s">
        <v>295</v>
      </c>
      <c r="C86" s="137" t="s">
        <v>219</v>
      </c>
      <c r="D86" s="115"/>
      <c r="E86" s="148"/>
      <c r="F86" s="125"/>
      <c r="G86" s="109"/>
      <c r="H86" s="125"/>
      <c r="I86" s="109"/>
      <c r="J86" s="149"/>
      <c r="K86" s="150"/>
      <c r="L86" s="151"/>
    </row>
    <row r="87" spans="1:12">
      <c r="A87" s="103"/>
      <c r="B87" s="168" t="s">
        <v>296</v>
      </c>
      <c r="C87" s="140" t="s">
        <v>219</v>
      </c>
      <c r="D87" s="115"/>
      <c r="E87" s="148"/>
      <c r="F87" s="125"/>
      <c r="G87" s="109"/>
      <c r="H87" s="125"/>
      <c r="I87" s="109"/>
      <c r="J87" s="149"/>
      <c r="K87" s="150"/>
      <c r="L87" s="151"/>
    </row>
    <row r="88" spans="1:12">
      <c r="A88" s="103"/>
      <c r="B88" s="166" t="s">
        <v>297</v>
      </c>
      <c r="C88" s="139" t="s">
        <v>229</v>
      </c>
      <c r="D88" s="115"/>
      <c r="E88" s="148"/>
      <c r="F88" s="125"/>
      <c r="G88" s="109"/>
      <c r="H88" s="125"/>
      <c r="I88" s="109"/>
      <c r="J88" s="149"/>
      <c r="K88" s="150"/>
      <c r="L88" s="151"/>
    </row>
    <row r="89" spans="1:12">
      <c r="A89" s="103"/>
      <c r="B89" s="166" t="s">
        <v>298</v>
      </c>
      <c r="C89" s="137" t="s">
        <v>299</v>
      </c>
      <c r="D89" s="115"/>
      <c r="E89" s="148"/>
      <c r="F89" s="125"/>
      <c r="G89" s="109"/>
      <c r="H89" s="125"/>
      <c r="I89" s="109"/>
      <c r="J89" s="149"/>
      <c r="K89" s="150"/>
      <c r="L89" s="151"/>
    </row>
    <row r="90" spans="1:12">
      <c r="A90" s="103"/>
      <c r="B90" s="167" t="s">
        <v>300</v>
      </c>
      <c r="C90" s="139" t="s">
        <v>231</v>
      </c>
      <c r="D90" s="115"/>
      <c r="E90" s="148"/>
      <c r="F90" s="125"/>
      <c r="G90" s="109"/>
      <c r="H90" s="125"/>
      <c r="I90" s="109"/>
      <c r="J90" s="149"/>
      <c r="K90" s="150"/>
      <c r="L90" s="151"/>
    </row>
    <row r="91" spans="1:12">
      <c r="A91" s="103"/>
      <c r="B91" s="167" t="s">
        <v>301</v>
      </c>
      <c r="C91" s="139" t="s">
        <v>233</v>
      </c>
      <c r="D91" s="115"/>
      <c r="E91" s="148"/>
      <c r="F91" s="125"/>
      <c r="G91" s="109"/>
      <c r="H91" s="125"/>
      <c r="I91" s="109"/>
      <c r="J91" s="149"/>
      <c r="K91" s="150"/>
      <c r="L91" s="151"/>
    </row>
    <row r="92" spans="1:12">
      <c r="A92" s="103"/>
      <c r="B92" s="168" t="s">
        <v>302</v>
      </c>
      <c r="C92" s="140" t="s">
        <v>241</v>
      </c>
      <c r="D92" s="115"/>
      <c r="E92" s="148"/>
      <c r="F92" s="125"/>
      <c r="G92" s="109"/>
      <c r="H92" s="125"/>
      <c r="I92" s="109"/>
      <c r="J92" s="149"/>
      <c r="K92" s="150"/>
      <c r="L92" s="151"/>
    </row>
    <row r="93" spans="1:12" ht="28.9">
      <c r="A93" s="103"/>
      <c r="B93" s="166" t="s">
        <v>303</v>
      </c>
      <c r="C93" s="139" t="s">
        <v>244</v>
      </c>
      <c r="D93" s="115"/>
      <c r="E93" s="148"/>
      <c r="F93" s="125"/>
      <c r="G93" s="109"/>
      <c r="H93" s="125"/>
      <c r="I93" s="109"/>
      <c r="J93" s="149"/>
      <c r="K93" s="150"/>
      <c r="L93" s="151"/>
    </row>
    <row r="94" spans="1:12">
      <c r="A94" s="103"/>
      <c r="B94" s="166" t="s">
        <v>304</v>
      </c>
      <c r="C94" s="137" t="s">
        <v>246</v>
      </c>
      <c r="D94" s="115"/>
      <c r="E94" s="148"/>
      <c r="F94" s="125"/>
      <c r="G94" s="109"/>
      <c r="H94" s="125"/>
      <c r="I94" s="109"/>
      <c r="J94" s="149"/>
      <c r="K94" s="150"/>
      <c r="L94" s="151"/>
    </row>
    <row r="95" spans="1:12">
      <c r="A95" s="103"/>
      <c r="B95" s="166" t="s">
        <v>305</v>
      </c>
      <c r="C95" s="139" t="s">
        <v>191</v>
      </c>
      <c r="D95" s="115"/>
      <c r="E95" s="148"/>
      <c r="F95" s="125"/>
      <c r="G95" s="109"/>
      <c r="H95" s="125"/>
      <c r="I95" s="109"/>
      <c r="J95" s="149"/>
      <c r="K95" s="150"/>
      <c r="L95" s="151"/>
    </row>
    <row r="96" spans="1:12">
      <c r="A96" s="103"/>
      <c r="B96" s="166" t="s">
        <v>306</v>
      </c>
      <c r="C96" s="139" t="s">
        <v>191</v>
      </c>
      <c r="D96" s="115"/>
      <c r="E96" s="148"/>
      <c r="F96" s="125"/>
      <c r="G96" s="109"/>
      <c r="H96" s="125"/>
      <c r="I96" s="109"/>
      <c r="J96" s="149"/>
      <c r="K96" s="150"/>
      <c r="L96" s="151"/>
    </row>
    <row r="97" spans="1:12">
      <c r="A97" s="103"/>
      <c r="B97" s="166" t="s">
        <v>307</v>
      </c>
      <c r="C97" s="139" t="s">
        <v>252</v>
      </c>
      <c r="D97" s="115"/>
      <c r="E97" s="148"/>
      <c r="F97" s="125"/>
      <c r="G97" s="109"/>
      <c r="H97" s="125"/>
      <c r="I97" s="109"/>
      <c r="J97" s="149"/>
      <c r="K97" s="150"/>
      <c r="L97" s="151"/>
    </row>
    <row r="98" spans="1:12">
      <c r="A98" s="103"/>
      <c r="B98" s="168" t="s">
        <v>308</v>
      </c>
      <c r="C98" s="140" t="s">
        <v>252</v>
      </c>
      <c r="D98" s="115"/>
      <c r="E98" s="148"/>
      <c r="F98" s="125"/>
      <c r="G98" s="109"/>
      <c r="H98" s="125"/>
      <c r="I98" s="109"/>
      <c r="J98" s="149"/>
      <c r="K98" s="150"/>
      <c r="L98" s="151"/>
    </row>
    <row r="99" spans="1:12">
      <c r="A99" s="103"/>
      <c r="B99" s="166" t="s">
        <v>309</v>
      </c>
      <c r="C99" s="137" t="s">
        <v>254</v>
      </c>
      <c r="D99" s="115"/>
      <c r="E99" s="148"/>
      <c r="F99" s="125"/>
      <c r="G99" s="109"/>
      <c r="H99" s="125"/>
      <c r="I99" s="109"/>
      <c r="J99" s="149"/>
      <c r="K99" s="150"/>
      <c r="L99" s="151"/>
    </row>
    <row r="100" spans="1:12">
      <c r="A100" s="103"/>
      <c r="B100" s="166" t="s">
        <v>310</v>
      </c>
      <c r="C100" s="137" t="s">
        <v>254</v>
      </c>
      <c r="D100" s="115"/>
      <c r="E100" s="148"/>
      <c r="F100" s="125"/>
      <c r="G100" s="109"/>
      <c r="H100" s="125"/>
      <c r="I100" s="109"/>
      <c r="J100" s="149"/>
      <c r="K100" s="150"/>
      <c r="L100" s="151"/>
    </row>
    <row r="101" spans="1:12">
      <c r="A101" s="103"/>
      <c r="B101" s="166" t="s">
        <v>311</v>
      </c>
      <c r="C101" s="137" t="s">
        <v>312</v>
      </c>
      <c r="D101" s="115"/>
      <c r="E101" s="148"/>
      <c r="F101" s="125"/>
      <c r="G101" s="109"/>
      <c r="H101" s="125"/>
      <c r="I101" s="109"/>
      <c r="J101" s="149"/>
      <c r="K101" s="150"/>
      <c r="L101" s="151"/>
    </row>
    <row r="102" spans="1:12">
      <c r="A102" s="103"/>
      <c r="B102" s="166" t="s">
        <v>313</v>
      </c>
      <c r="C102" s="139" t="s">
        <v>312</v>
      </c>
      <c r="D102" s="115"/>
      <c r="E102" s="148"/>
      <c r="F102" s="125"/>
      <c r="G102" s="109"/>
      <c r="H102" s="125"/>
      <c r="I102" s="109"/>
      <c r="J102" s="149"/>
      <c r="K102" s="150"/>
      <c r="L102" s="151"/>
    </row>
    <row r="103" spans="1:12">
      <c r="A103" s="103"/>
      <c r="B103" s="168" t="s">
        <v>314</v>
      </c>
      <c r="C103" s="140" t="s">
        <v>260</v>
      </c>
      <c r="D103" s="115"/>
      <c r="E103" s="148"/>
      <c r="F103" s="125"/>
      <c r="G103" s="109"/>
      <c r="H103" s="125"/>
      <c r="I103" s="109"/>
      <c r="J103" s="149"/>
      <c r="K103" s="150"/>
      <c r="L103" s="151"/>
    </row>
    <row r="104" spans="1:12">
      <c r="A104" s="103"/>
      <c r="B104" s="167" t="s">
        <v>315</v>
      </c>
      <c r="C104" s="137" t="s">
        <v>262</v>
      </c>
      <c r="D104" s="115"/>
      <c r="E104" s="148"/>
      <c r="F104" s="125"/>
      <c r="G104" s="109"/>
      <c r="H104" s="125"/>
      <c r="I104" s="109"/>
      <c r="J104" s="149"/>
      <c r="K104" s="150"/>
      <c r="L104" s="151"/>
    </row>
    <row r="105" spans="1:12">
      <c r="A105" s="103"/>
      <c r="B105" s="168" t="s">
        <v>196</v>
      </c>
      <c r="C105" s="140" t="s">
        <v>197</v>
      </c>
      <c r="D105" s="115"/>
      <c r="E105" s="148"/>
      <c r="F105" s="125"/>
      <c r="G105" s="109"/>
      <c r="H105" s="125"/>
      <c r="I105" s="109"/>
      <c r="J105" s="149"/>
      <c r="K105" s="150"/>
      <c r="L105" s="151"/>
    </row>
    <row r="106" spans="1:12">
      <c r="A106" s="103"/>
      <c r="B106" s="166" t="s">
        <v>316</v>
      </c>
      <c r="C106" s="137" t="s">
        <v>197</v>
      </c>
      <c r="D106" s="115"/>
      <c r="E106" s="148"/>
      <c r="F106" s="125"/>
      <c r="G106" s="109"/>
      <c r="H106" s="125"/>
      <c r="I106" s="109"/>
      <c r="J106" s="149"/>
      <c r="K106" s="150"/>
      <c r="L106" s="151"/>
    </row>
    <row r="107" spans="1:12">
      <c r="A107" s="103"/>
      <c r="B107" s="166" t="s">
        <v>317</v>
      </c>
      <c r="C107" s="137" t="s">
        <v>197</v>
      </c>
      <c r="D107" s="115"/>
      <c r="E107" s="148"/>
      <c r="F107" s="125"/>
      <c r="G107" s="109"/>
      <c r="H107" s="125"/>
      <c r="I107" s="109"/>
      <c r="J107" s="149"/>
      <c r="K107" s="150"/>
      <c r="L107" s="151"/>
    </row>
    <row r="108" spans="1:12">
      <c r="A108" s="103"/>
      <c r="B108" s="167" t="s">
        <v>318</v>
      </c>
      <c r="C108" s="139" t="s">
        <v>200</v>
      </c>
      <c r="D108" s="115"/>
      <c r="E108" s="148"/>
      <c r="F108" s="125"/>
      <c r="G108" s="109"/>
      <c r="H108" s="125"/>
      <c r="I108" s="109"/>
      <c r="J108" s="149"/>
      <c r="K108" s="150"/>
      <c r="L108" s="151"/>
    </row>
    <row r="109" spans="1:12">
      <c r="A109" s="103"/>
      <c r="B109" s="167" t="s">
        <v>319</v>
      </c>
      <c r="C109" s="139" t="s">
        <v>200</v>
      </c>
      <c r="D109" s="115"/>
      <c r="E109" s="148"/>
      <c r="F109" s="125"/>
      <c r="G109" s="109"/>
      <c r="H109" s="125"/>
      <c r="I109" s="109"/>
      <c r="J109" s="149"/>
      <c r="K109" s="150"/>
      <c r="L109" s="151"/>
    </row>
    <row r="110" spans="1:12">
      <c r="A110" s="103"/>
      <c r="B110" s="167" t="s">
        <v>320</v>
      </c>
      <c r="C110" s="137" t="s">
        <v>200</v>
      </c>
      <c r="D110" s="115"/>
      <c r="E110" s="148"/>
      <c r="F110" s="125"/>
      <c r="G110" s="109"/>
      <c r="H110" s="125"/>
      <c r="I110" s="109"/>
      <c r="J110" s="149"/>
      <c r="K110" s="150"/>
      <c r="L110" s="151"/>
    </row>
    <row r="111" spans="1:12">
      <c r="A111" s="103"/>
      <c r="B111" s="166" t="s">
        <v>321</v>
      </c>
      <c r="C111" s="139" t="s">
        <v>275</v>
      </c>
      <c r="D111" s="115"/>
      <c r="E111" s="148"/>
      <c r="F111" s="125"/>
      <c r="G111" s="109"/>
      <c r="H111" s="125"/>
      <c r="I111" s="109"/>
      <c r="J111" s="149"/>
      <c r="K111" s="150"/>
      <c r="L111" s="151"/>
    </row>
    <row r="112" spans="1:12">
      <c r="A112" s="103"/>
      <c r="B112" s="166" t="s">
        <v>322</v>
      </c>
      <c r="C112" s="140" t="s">
        <v>275</v>
      </c>
      <c r="D112" s="115"/>
      <c r="E112" s="148"/>
      <c r="F112" s="125"/>
      <c r="G112" s="109"/>
      <c r="H112" s="125"/>
      <c r="I112" s="109"/>
      <c r="J112" s="149"/>
      <c r="K112" s="150"/>
      <c r="L112" s="151"/>
    </row>
    <row r="113" spans="1:12">
      <c r="A113" s="103"/>
      <c r="B113" s="170" t="s">
        <v>323</v>
      </c>
      <c r="C113" s="171" t="s">
        <v>278</v>
      </c>
      <c r="D113" s="172"/>
      <c r="E113" s="148"/>
      <c r="F113" s="125"/>
      <c r="G113" s="173"/>
      <c r="H113" s="125"/>
      <c r="I113" s="173"/>
      <c r="J113" s="149"/>
      <c r="K113" s="150"/>
      <c r="L113" s="151"/>
    </row>
    <row r="114" spans="1:12">
      <c r="A114" s="103"/>
      <c r="B114" s="137"/>
      <c r="C114" s="137"/>
      <c r="D114" s="115"/>
      <c r="E114" s="174"/>
      <c r="F114" s="175"/>
      <c r="G114" s="176"/>
      <c r="H114" s="175"/>
      <c r="I114" s="176"/>
      <c r="J114" s="127"/>
      <c r="K114" s="127"/>
      <c r="L114" s="127"/>
    </row>
    <row r="115" spans="1:12">
      <c r="A115" s="103"/>
      <c r="B115" s="137"/>
      <c r="C115" s="137"/>
      <c r="D115" s="115"/>
      <c r="E115" s="174"/>
      <c r="F115" s="175"/>
      <c r="G115" s="176"/>
      <c r="H115" s="175"/>
      <c r="I115" s="176"/>
      <c r="J115" s="127"/>
      <c r="K115" s="127"/>
      <c r="L115" s="127"/>
    </row>
    <row r="116" spans="1:12">
      <c r="A116" s="103"/>
      <c r="B116" s="137"/>
      <c r="C116" s="137"/>
      <c r="D116" s="115"/>
      <c r="E116" s="174"/>
      <c r="F116" s="175"/>
      <c r="G116" s="176"/>
      <c r="H116" s="175"/>
      <c r="I116" s="176"/>
      <c r="J116" s="127"/>
      <c r="K116" s="127"/>
      <c r="L116" s="127"/>
    </row>
    <row r="117" spans="1:12">
      <c r="A117" s="103"/>
      <c r="B117" s="137"/>
      <c r="C117" s="137"/>
      <c r="D117" s="115"/>
      <c r="E117" s="174"/>
      <c r="F117" s="175"/>
      <c r="G117" s="176"/>
      <c r="H117" s="175"/>
      <c r="I117" s="176"/>
      <c r="J117" s="127"/>
      <c r="K117" s="127"/>
      <c r="L117" s="127"/>
    </row>
    <row r="118" spans="1:12">
      <c r="A118" s="103"/>
      <c r="B118" s="137"/>
      <c r="C118" s="137"/>
      <c r="D118" s="115"/>
      <c r="E118" s="174"/>
      <c r="F118" s="175"/>
      <c r="G118" s="176"/>
      <c r="H118" s="175"/>
      <c r="I118" s="176"/>
      <c r="J118" s="127"/>
      <c r="K118" s="127"/>
      <c r="L118" s="127"/>
    </row>
    <row r="119" spans="1:12">
      <c r="A119" s="103"/>
      <c r="B119" s="137"/>
      <c r="C119" s="137"/>
      <c r="D119" s="115"/>
      <c r="E119" s="174"/>
      <c r="F119" s="175"/>
      <c r="G119" s="176"/>
      <c r="H119" s="175"/>
      <c r="I119" s="176"/>
      <c r="J119" s="127"/>
      <c r="K119" s="127"/>
      <c r="L119" s="127"/>
    </row>
    <row r="120" spans="1:12">
      <c r="A120" s="103"/>
      <c r="B120" s="137"/>
      <c r="C120" s="137"/>
      <c r="D120" s="115"/>
      <c r="E120" s="174"/>
      <c r="F120" s="175"/>
      <c r="G120" s="176"/>
      <c r="H120" s="175"/>
      <c r="I120" s="176"/>
      <c r="J120" s="127"/>
      <c r="K120" s="127"/>
      <c r="L120" s="127"/>
    </row>
    <row r="121" spans="1:12">
      <c r="A121" s="103"/>
      <c r="B121" s="137"/>
      <c r="C121" s="137"/>
      <c r="D121" s="115"/>
      <c r="E121" s="174"/>
      <c r="F121" s="175"/>
      <c r="G121" s="176"/>
      <c r="H121" s="175"/>
      <c r="I121" s="176"/>
      <c r="J121" s="127"/>
      <c r="K121" s="127"/>
      <c r="L121" s="127"/>
    </row>
    <row r="122" spans="1:12">
      <c r="A122" s="103"/>
      <c r="B122" s="137"/>
      <c r="C122" s="137"/>
      <c r="D122" s="115"/>
      <c r="E122" s="174"/>
      <c r="F122" s="175"/>
      <c r="G122" s="176"/>
      <c r="H122" s="175"/>
      <c r="I122" s="176"/>
      <c r="J122" s="127"/>
      <c r="K122" s="127"/>
      <c r="L122" s="127"/>
    </row>
    <row r="123" spans="1:12">
      <c r="A123" s="103"/>
      <c r="B123" s="137"/>
      <c r="C123" s="137"/>
      <c r="D123" s="115"/>
      <c r="E123" s="174"/>
      <c r="F123" s="175"/>
      <c r="G123" s="176"/>
      <c r="H123" s="175"/>
      <c r="I123" s="176"/>
      <c r="J123" s="127"/>
      <c r="K123" s="127"/>
      <c r="L123" s="127"/>
    </row>
    <row r="124" spans="1:12">
      <c r="A124" s="103"/>
      <c r="B124" s="137"/>
      <c r="C124" s="137"/>
      <c r="D124" s="115"/>
      <c r="E124" s="174"/>
      <c r="F124" s="175"/>
      <c r="G124" s="176"/>
      <c r="H124" s="175"/>
      <c r="I124" s="176"/>
      <c r="J124" s="127"/>
      <c r="K124" s="127"/>
      <c r="L124" s="127"/>
    </row>
    <row r="125" spans="1:12" s="98" customFormat="1">
      <c r="A125" s="103"/>
      <c r="B125" s="290" t="s">
        <v>42</v>
      </c>
      <c r="C125" s="291"/>
      <c r="D125" s="161"/>
      <c r="E125" s="162" t="e">
        <f>(AVERAGE(E5:E113))*E126</f>
        <v>#DIV/0!</v>
      </c>
      <c r="F125" s="163"/>
      <c r="G125" s="164" t="e">
        <f>(AVERAGE(G5:G113))*G126</f>
        <v>#DIV/0!</v>
      </c>
      <c r="H125" s="161"/>
      <c r="I125" s="164" t="e">
        <f>(AVERAGE(I5:I113))*I126</f>
        <v>#DIV/0!</v>
      </c>
      <c r="J125" s="165" t="e">
        <f>SUM(E125,G125,I125)</f>
        <v>#DIV/0!</v>
      </c>
      <c r="K125" s="103"/>
      <c r="L125" s="103"/>
    </row>
    <row r="126" spans="1:12" s="110" customFormat="1" ht="15" thickBot="1">
      <c r="B126" s="288" t="s">
        <v>41</v>
      </c>
      <c r="C126" s="289"/>
      <c r="D126" s="111"/>
      <c r="E126" s="135">
        <v>0</v>
      </c>
      <c r="F126" s="113"/>
      <c r="G126" s="112">
        <v>10</v>
      </c>
      <c r="H126" s="113"/>
      <c r="I126" s="112">
        <v>10</v>
      </c>
      <c r="J126" s="114">
        <f>SUM(E126,G126,I126)</f>
        <v>20</v>
      </c>
    </row>
    <row r="127" spans="1:12" ht="28.9">
      <c r="E127" s="98" t="s">
        <v>324</v>
      </c>
      <c r="G127" s="283" t="s">
        <v>325</v>
      </c>
      <c r="H127" s="284"/>
      <c r="I127" s="284"/>
    </row>
  </sheetData>
  <sheetProtection selectLockedCells="1"/>
  <sortState xmlns:xlrd2="http://schemas.microsoft.com/office/spreadsheetml/2017/richdata2" ref="B5:L113">
    <sortCondition ref="C5:C113"/>
    <sortCondition ref="B5:B113"/>
  </sortState>
  <mergeCells count="9">
    <mergeCell ref="G127:I127"/>
    <mergeCell ref="B2:L2"/>
    <mergeCell ref="B126:C126"/>
    <mergeCell ref="B125:C125"/>
    <mergeCell ref="J3:L3"/>
    <mergeCell ref="B3:C3"/>
    <mergeCell ref="E3:E4"/>
    <mergeCell ref="G3:G4"/>
    <mergeCell ref="I3:I4"/>
  </mergeCells>
  <dataValidations count="2">
    <dataValidation type="date" operator="lessThanOrEqual" allowBlank="1" showInputMessage="1" showErrorMessage="1" errorTitle="Instructions" error="Enter any date earlier than 3/31/2020." promptTitle="Instructions" prompt="Enter any date earlier than 3/31/2020." sqref="D125" xr:uid="{27B0B8A0-49FF-4AA8-94BB-0AAD0A8FA72C}">
      <formula1>43921</formula1>
    </dataValidation>
    <dataValidation type="list" allowBlank="1" showInputMessage="1" showErrorMessage="1" sqref="D5:D124" xr:uid="{767FEBA6-2B28-4012-AB7C-D917DDBD7F10}">
      <formula1>"yes,no"</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1b624732-22ad-4f85-ac95-81085636f3d9">
      <UserInfo>
        <DisplayName>Hoover-C, Jordan</DisplayName>
        <AccountId>2653</AccountId>
        <AccountType/>
      </UserInfo>
      <UserInfo>
        <DisplayName>Downs, Patrick</DisplayName>
        <AccountId>358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6217C908C066B49B4EC71BE93725C3E" ma:contentTypeVersion="35" ma:contentTypeDescription="Create a new document." ma:contentTypeScope="" ma:versionID="5657e195574cc7e956be0e73b36d897a">
  <xsd:schema xmlns:xsd="http://www.w3.org/2001/XMLSchema" xmlns:xs="http://www.w3.org/2001/XMLSchema" xmlns:p="http://schemas.microsoft.com/office/2006/metadata/properties" xmlns:ns1="http://schemas.microsoft.com/sharepoint/v3" xmlns:ns2="7546c96d-0abf-479e-a048-f27bd6b15bae" xmlns:ns3="1b624732-22ad-4f85-ac95-81085636f3d9" targetNamespace="http://schemas.microsoft.com/office/2006/metadata/properties" ma:root="true" ma:fieldsID="2dd33e34b248b7cb927718e2259ae51d" ns1:_="" ns2:_="" ns3:_="">
    <xsd:import namespace="http://schemas.microsoft.com/sharepoint/v3"/>
    <xsd:import namespace="7546c96d-0abf-479e-a048-f27bd6b15bae"/>
    <xsd:import namespace="1b624732-22ad-4f85-ac95-81085636f3d9"/>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OCR"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46c96d-0abf-479e-a048-f27bd6b15bae" elementFormDefault="qualified">
    <xsd:import namespace="http://schemas.microsoft.com/office/2006/documentManagement/types"/>
    <xsd:import namespace="http://schemas.microsoft.com/office/infopath/2007/PartnerControls"/>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b624732-22ad-4f85-ac95-81085636f3d9"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35E106-5C9F-4E27-9974-BBF5EF2C1BEF}"/>
</file>

<file path=customXml/itemProps2.xml><?xml version="1.0" encoding="utf-8"?>
<ds:datastoreItem xmlns:ds="http://schemas.openxmlformats.org/officeDocument/2006/customXml" ds:itemID="{CBD6098E-064C-4C57-8665-645D867764BD}"/>
</file>

<file path=customXml/itemProps3.xml><?xml version="1.0" encoding="utf-8"?>
<ds:datastoreItem xmlns:ds="http://schemas.openxmlformats.org/officeDocument/2006/customXml" ds:itemID="{7D476F7F-A989-4FEB-B731-556A8E11820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Winkler, Stefan</dc:creator>
  <cp:keywords/>
  <dc:description/>
  <cp:lastModifiedBy/>
  <cp:revision/>
  <dcterms:created xsi:type="dcterms:W3CDTF">2020-03-23T20:04:37Z</dcterms:created>
  <dcterms:modified xsi:type="dcterms:W3CDTF">2022-04-20T20:30:31Z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0x01010076217C908C066B49B4EC71BE93725C3E</vt:lpwstr>
  </property>
</Properties>
</file>