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J:\PDB\WS434\Public\Design Standards Guidelines\External Web Page\Holding area for Finals for Web Page\"/>
    </mc:Choice>
  </mc:AlternateContent>
  <bookViews>
    <workbookView xWindow="120" yWindow="45" windowWidth="11355" windowHeight="8445"/>
  </bookViews>
  <sheets>
    <sheet name="Wet Well Sizing - mph" sheetId="4" r:id="rId1"/>
  </sheets>
  <definedNames>
    <definedName name="_xlnm.Print_Area" localSheetId="0">'Wet Well Sizing - mph'!$A$1:$L$77</definedName>
  </definedNames>
  <calcPr calcId="171027"/>
</workbook>
</file>

<file path=xl/calcChain.xml><?xml version="1.0" encoding="utf-8"?>
<calcChain xmlns="http://schemas.openxmlformats.org/spreadsheetml/2006/main">
  <c r="C33" i="4" l="1"/>
  <c r="C34" i="4" s="1"/>
  <c r="C55" i="4" s="1"/>
  <c r="C61" i="4" s="1"/>
  <c r="C62" i="4" s="1"/>
  <c r="C69" i="4" s="1"/>
  <c r="C58" i="4"/>
  <c r="C65" i="4"/>
  <c r="C39" i="4"/>
  <c r="C46" i="4" s="1"/>
  <c r="C49" i="4" s="1"/>
  <c r="C47" i="4"/>
  <c r="B74" i="4" l="1"/>
  <c r="B73" i="4"/>
</calcChain>
</file>

<file path=xl/sharedStrings.xml><?xml version="1.0" encoding="utf-8"?>
<sst xmlns="http://schemas.openxmlformats.org/spreadsheetml/2006/main" count="78" uniqueCount="58">
  <si>
    <t>Pump Station Wetwell Sizing Example</t>
  </si>
  <si>
    <t>V =</t>
  </si>
  <si>
    <t>t =</t>
  </si>
  <si>
    <t>min</t>
  </si>
  <si>
    <t>Q =</t>
  </si>
  <si>
    <t>gpm</t>
  </si>
  <si>
    <t>--</t>
  </si>
  <si>
    <t>Number of Total Pumps</t>
  </si>
  <si>
    <t>Boxed Cells represent data inputted manually</t>
  </si>
  <si>
    <t>HP</t>
  </si>
  <si>
    <t>1.</t>
  </si>
  <si>
    <t>Determine Minimum Motor Cycle Time:</t>
  </si>
  <si>
    <t>Pump Design Flow Rate (each)</t>
  </si>
  <si>
    <t>Number of Duty Pumps (no staggered cycling - one duty, one standby)</t>
  </si>
  <si>
    <t>Pump Station Firm Capacity</t>
  </si>
  <si>
    <t>Maximum Motor Starts per Hour (see Table 6.4.2.4.1-1)</t>
  </si>
  <si>
    <t>Motor Cycle Time</t>
  </si>
  <si>
    <t>2.</t>
  </si>
  <si>
    <t>Calculate Required Wet Well Volume based on Cycle Time:</t>
  </si>
  <si>
    <t>V [ft^3] =</t>
  </si>
  <si>
    <t>t [min] *Q [gpm]</t>
  </si>
  <si>
    <t>where:</t>
  </si>
  <si>
    <t>3.</t>
  </si>
  <si>
    <t>ft</t>
  </si>
  <si>
    <t>LF</t>
  </si>
  <si>
    <t>2006-2007 hourly flow data from identical pump station and collection system</t>
  </si>
  <si>
    <t>Pumps</t>
  </si>
  <si>
    <t>Collection System</t>
  </si>
  <si>
    <t>Task: Determine the minimum wet well size for a wastewater pump station, wet pit only configuration, given the following:</t>
  </si>
  <si>
    <t>Classify the pump station in accordance Section 6.4.2.1</t>
  </si>
  <si>
    <t>Pump Station Classification based on Firm Capacity</t>
  </si>
  <si>
    <t>Average ADF [Average Daily Flow]</t>
  </si>
  <si>
    <t>Maximum ADF</t>
  </si>
  <si>
    <t>Minimum ADF</t>
  </si>
  <si>
    <t>Maximum Peak Hour Flow</t>
  </si>
  <si>
    <t>Identify Required Wet Well Volume Based on Cycling of Pump Motors</t>
  </si>
  <si>
    <t>Identify Required Wet Well Volume Based on Emergency Storage Considerations</t>
  </si>
  <si>
    <t>Determine Emergency Storage Minimum Detention Time:</t>
  </si>
  <si>
    <t>Based on Pump Station Classification (see Table 6.4.2.4.2-1)</t>
  </si>
  <si>
    <t>Determine ESF (Emergency Storage Flow):</t>
  </si>
  <si>
    <t>Use Max ADF for one calendar year at identical installation</t>
  </si>
  <si>
    <t>Calculate Emergency Storage Volume:</t>
  </si>
  <si>
    <t>gallons</t>
  </si>
  <si>
    <t>Emergency Storage Volume (Detention Time x Flow)</t>
  </si>
  <si>
    <t>4.</t>
  </si>
  <si>
    <t>cubic-feet</t>
  </si>
  <si>
    <t xml:space="preserve">Calculate Available Capacity of Collection System for Emergency Storage </t>
  </si>
  <si>
    <t>Available Volume of Collection System for Emergency Storage (see box sewer info above)</t>
  </si>
  <si>
    <t>5.</t>
  </si>
  <si>
    <t>Calculate Required Wet Well Volume based on Emergency Storage Requirements</t>
  </si>
  <si>
    <t>Compare Required Wet Well Volumes from Both Methods and Use the Larger Value</t>
  </si>
  <si>
    <t>Conversion (7.48gal/ft^3)</t>
  </si>
  <si>
    <t>Pump HP (each), from manufacturer's literature</t>
  </si>
  <si>
    <t>Number of Influent Sewers to Pump Station</t>
  </si>
  <si>
    <t>Influent Sewer Diameter</t>
  </si>
  <si>
    <t>Sewer length from pump station to existing overflow point (when full)</t>
  </si>
  <si>
    <t>Note: Veriy that the wet well volume is sufficient to allow for pump movement and equipment access for maintenance.</t>
  </si>
  <si>
    <t>This example calculation spreadsheet has not been reviewed or approved for wide use. It is provided as informational only.  The engineer may use this information, but it should be thoroughly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</si>
</sst>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8"/>
      <name val="Arial"/>
    </font>
    <font>
      <u/>
      <sz val="10"/>
      <name val="Arial"/>
    </font>
    <font>
      <i/>
      <sz val="10"/>
      <name val="Arial"/>
      <family val="2"/>
    </font>
    <font>
      <sz val="10"/>
      <color indexed="10"/>
      <name val="Arial"/>
    </font>
    <font>
      <b/>
      <sz val="10"/>
      <color indexed="10"/>
      <name val="Arial"/>
      <family val="2"/>
    </font>
    <font>
      <b/>
      <i/>
      <sz val="12"/>
      <color indexed="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Continuous"/>
    </xf>
    <xf numFmtId="0" fontId="0" fillId="0" borderId="0" xfId="0" quotePrefix="1"/>
    <xf numFmtId="0" fontId="0" fillId="0" borderId="1" xfId="0" applyBorder="1"/>
    <xf numFmtId="49" fontId="0" fillId="0" borderId="0" xfId="0" applyNumberFormat="1"/>
    <xf numFmtId="0" fontId="0" fillId="0" borderId="0" xfId="0" applyBorder="1"/>
    <xf numFmtId="0" fontId="3" fillId="0" borderId="0" xfId="0" applyFont="1" applyAlignment="1">
      <alignment horizontal="centerContinuous"/>
    </xf>
    <xf numFmtId="0" fontId="3" fillId="0" borderId="0" xfId="0" applyFont="1" applyBorder="1" applyAlignment="1">
      <alignment horizontal="centerContinuous"/>
    </xf>
    <xf numFmtId="0" fontId="0" fillId="0" borderId="0" xfId="0" applyFill="1" applyBorder="1" applyAlignment="1">
      <alignment horizontal="left"/>
    </xf>
    <xf numFmtId="1" fontId="0" fillId="0" borderId="0" xfId="0" applyNumberFormat="1" applyAlignment="1">
      <alignment horizontal="center" vertical="center" wrapText="1"/>
    </xf>
    <xf numFmtId="0" fontId="0" fillId="0" borderId="0" xfId="0" applyFill="1" applyBorder="1"/>
    <xf numFmtId="0" fontId="0" fillId="0" borderId="1" xfId="0" applyFill="1" applyBorder="1"/>
    <xf numFmtId="0" fontId="4" fillId="0" borderId="0" xfId="0" applyFont="1" applyBorder="1"/>
    <xf numFmtId="0" fontId="4" fillId="0" borderId="0" xfId="0" applyFont="1"/>
    <xf numFmtId="49" fontId="1" fillId="0" borderId="0" xfId="0" applyNumberFormat="1" applyFont="1"/>
    <xf numFmtId="0" fontId="5" fillId="0" borderId="0" xfId="0" applyFont="1" applyAlignment="1">
      <alignment horizontal="right" vertical="center"/>
    </xf>
    <xf numFmtId="3" fontId="0" fillId="0" borderId="0" xfId="0" applyNumberFormat="1"/>
    <xf numFmtId="3" fontId="5" fillId="0" borderId="0" xfId="0" applyNumberFormat="1" applyFont="1"/>
    <xf numFmtId="0" fontId="5" fillId="0" borderId="0" xfId="0" applyFont="1"/>
    <xf numFmtId="0" fontId="6" fillId="0" borderId="0" xfId="0" applyFont="1"/>
    <xf numFmtId="3" fontId="0" fillId="0" borderId="0" xfId="0" applyNumberFormat="1" applyFill="1" applyBorder="1"/>
    <xf numFmtId="1" fontId="0" fillId="0" borderId="0" xfId="0" applyNumberFormat="1"/>
    <xf numFmtId="49" fontId="7"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left" vertical="center" wrapText="1"/>
    </xf>
    <xf numFmtId="0" fontId="0" fillId="0" borderId="0" xfId="0"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zoomScaleNormal="100" zoomScaleSheetLayoutView="100" workbookViewId="0">
      <selection sqref="A1:K4"/>
    </sheetView>
  </sheetViews>
  <sheetFormatPr defaultRowHeight="12.75" x14ac:dyDescent="0.2"/>
  <cols>
    <col min="1" max="1" width="2.28515625" style="8" customWidth="1"/>
    <col min="2" max="2" width="3.42578125" customWidth="1"/>
    <col min="4" max="4" width="11.140625" customWidth="1"/>
    <col min="10" max="10" width="12" customWidth="1"/>
    <col min="12" max="12" width="10.42578125" customWidth="1"/>
  </cols>
  <sheetData>
    <row r="1" spans="1:11" x14ac:dyDescent="0.2">
      <c r="A1" s="26" t="s">
        <v>57</v>
      </c>
      <c r="B1" s="27"/>
      <c r="C1" s="27"/>
      <c r="D1" s="27"/>
      <c r="E1" s="27"/>
      <c r="F1" s="27"/>
      <c r="G1" s="27"/>
      <c r="H1" s="27"/>
      <c r="I1" s="27"/>
      <c r="J1" s="27"/>
      <c r="K1" s="27"/>
    </row>
    <row r="2" spans="1:11" x14ac:dyDescent="0.2">
      <c r="A2" s="26"/>
      <c r="B2" s="27"/>
      <c r="C2" s="27"/>
      <c r="D2" s="27"/>
      <c r="E2" s="27"/>
      <c r="F2" s="27"/>
      <c r="G2" s="27"/>
      <c r="H2" s="27"/>
      <c r="I2" s="27"/>
      <c r="J2" s="27"/>
      <c r="K2" s="27"/>
    </row>
    <row r="3" spans="1:11" x14ac:dyDescent="0.2">
      <c r="A3" s="26"/>
      <c r="B3" s="27"/>
      <c r="C3" s="27"/>
      <c r="D3" s="27"/>
      <c r="E3" s="27"/>
      <c r="F3" s="27"/>
      <c r="G3" s="27"/>
      <c r="H3" s="27"/>
      <c r="I3" s="27"/>
      <c r="J3" s="27"/>
      <c r="K3" s="27"/>
    </row>
    <row r="4" spans="1:11" x14ac:dyDescent="0.2">
      <c r="A4" s="27"/>
      <c r="B4" s="27"/>
      <c r="C4" s="27"/>
      <c r="D4" s="27"/>
      <c r="E4" s="27"/>
      <c r="F4" s="27"/>
      <c r="G4" s="27"/>
      <c r="H4" s="27"/>
      <c r="I4" s="27"/>
      <c r="J4" s="27"/>
      <c r="K4" s="27"/>
    </row>
    <row r="6" spans="1:11" x14ac:dyDescent="0.2">
      <c r="B6" s="5" t="s">
        <v>0</v>
      </c>
      <c r="C6" s="5"/>
      <c r="D6" s="5"/>
      <c r="E6" s="5"/>
      <c r="F6" s="5"/>
      <c r="G6" s="5"/>
      <c r="H6" s="5"/>
      <c r="I6" s="5"/>
      <c r="J6" s="5"/>
    </row>
    <row r="9" spans="1:11" x14ac:dyDescent="0.2">
      <c r="B9" t="s">
        <v>28</v>
      </c>
    </row>
    <row r="11" spans="1:11" x14ac:dyDescent="0.2">
      <c r="B11" s="7"/>
      <c r="C11" t="s">
        <v>8</v>
      </c>
    </row>
    <row r="13" spans="1:11" x14ac:dyDescent="0.2">
      <c r="C13" s="17" t="s">
        <v>26</v>
      </c>
    </row>
    <row r="14" spans="1:11" x14ac:dyDescent="0.2">
      <c r="C14" s="7">
        <v>2</v>
      </c>
      <c r="D14" s="6" t="s">
        <v>6</v>
      </c>
      <c r="E14" t="s">
        <v>7</v>
      </c>
    </row>
    <row r="15" spans="1:11" x14ac:dyDescent="0.2">
      <c r="C15" s="7">
        <v>1</v>
      </c>
      <c r="D15" s="6" t="s">
        <v>6</v>
      </c>
      <c r="E15" t="s">
        <v>13</v>
      </c>
    </row>
    <row r="16" spans="1:11" x14ac:dyDescent="0.2">
      <c r="C16" s="7">
        <v>2000</v>
      </c>
      <c r="D16" t="s">
        <v>5</v>
      </c>
      <c r="E16" t="s">
        <v>12</v>
      </c>
    </row>
    <row r="17" spans="1:5" x14ac:dyDescent="0.2">
      <c r="C17" s="7">
        <v>125</v>
      </c>
      <c r="D17" t="s">
        <v>9</v>
      </c>
      <c r="E17" t="s">
        <v>52</v>
      </c>
    </row>
    <row r="18" spans="1:5" x14ac:dyDescent="0.2">
      <c r="C18" s="9"/>
    </row>
    <row r="19" spans="1:5" x14ac:dyDescent="0.2">
      <c r="C19" s="16" t="s">
        <v>27</v>
      </c>
    </row>
    <row r="20" spans="1:5" x14ac:dyDescent="0.2">
      <c r="C20" s="15">
        <v>1</v>
      </c>
      <c r="D20" s="6" t="s">
        <v>6</v>
      </c>
      <c r="E20" t="s">
        <v>53</v>
      </c>
    </row>
    <row r="21" spans="1:5" x14ac:dyDescent="0.2">
      <c r="C21" s="15">
        <v>6</v>
      </c>
      <c r="D21" t="s">
        <v>23</v>
      </c>
      <c r="E21" t="s">
        <v>54</v>
      </c>
    </row>
    <row r="22" spans="1:5" x14ac:dyDescent="0.2">
      <c r="C22" s="15">
        <v>4800</v>
      </c>
      <c r="D22" t="s">
        <v>24</v>
      </c>
      <c r="E22" t="s">
        <v>55</v>
      </c>
    </row>
    <row r="23" spans="1:5" x14ac:dyDescent="0.2">
      <c r="C23" s="9"/>
    </row>
    <row r="24" spans="1:5" x14ac:dyDescent="0.2">
      <c r="C24" s="16" t="s">
        <v>25</v>
      </c>
    </row>
    <row r="25" spans="1:5" x14ac:dyDescent="0.2">
      <c r="C25" s="15">
        <v>1675</v>
      </c>
      <c r="D25" t="s">
        <v>5</v>
      </c>
      <c r="E25" t="s">
        <v>31</v>
      </c>
    </row>
    <row r="26" spans="1:5" x14ac:dyDescent="0.2">
      <c r="C26" s="15">
        <v>2250</v>
      </c>
      <c r="D26" t="s">
        <v>5</v>
      </c>
      <c r="E26" t="s">
        <v>32</v>
      </c>
    </row>
    <row r="27" spans="1:5" x14ac:dyDescent="0.2">
      <c r="C27" s="15">
        <v>1200</v>
      </c>
      <c r="D27" t="s">
        <v>5</v>
      </c>
      <c r="E27" t="s">
        <v>33</v>
      </c>
    </row>
    <row r="28" spans="1:5" x14ac:dyDescent="0.2">
      <c r="C28" s="15">
        <v>2600</v>
      </c>
      <c r="D28" t="s">
        <v>5</v>
      </c>
      <c r="E28" t="s">
        <v>34</v>
      </c>
    </row>
    <row r="29" spans="1:5" x14ac:dyDescent="0.2">
      <c r="C29" s="14"/>
    </row>
    <row r="30" spans="1:5" x14ac:dyDescent="0.2">
      <c r="A30" s="18" t="s">
        <v>35</v>
      </c>
      <c r="C30" s="14"/>
    </row>
    <row r="31" spans="1:5" x14ac:dyDescent="0.2">
      <c r="C31" s="9"/>
    </row>
    <row r="32" spans="1:5" x14ac:dyDescent="0.2">
      <c r="A32" s="8" t="s">
        <v>10</v>
      </c>
      <c r="B32" t="s">
        <v>29</v>
      </c>
      <c r="C32" s="9"/>
    </row>
    <row r="33" spans="1:5" x14ac:dyDescent="0.2">
      <c r="C33">
        <f>(C14-C15)*C16</f>
        <v>2000</v>
      </c>
      <c r="D33" t="s">
        <v>5</v>
      </c>
      <c r="E33" t="s">
        <v>14</v>
      </c>
    </row>
    <row r="34" spans="1:5" x14ac:dyDescent="0.2">
      <c r="C34" s="2" t="str">
        <f>IF(C33&lt;4000,"SMALL","MEDIUM")</f>
        <v>SMALL</v>
      </c>
      <c r="D34" s="6" t="s">
        <v>6</v>
      </c>
      <c r="E34" t="s">
        <v>30</v>
      </c>
    </row>
    <row r="35" spans="1:5" x14ac:dyDescent="0.2">
      <c r="C35" s="2"/>
      <c r="D35" s="6"/>
    </row>
    <row r="37" spans="1:5" x14ac:dyDescent="0.2">
      <c r="A37" s="8" t="s">
        <v>17</v>
      </c>
      <c r="B37" t="s">
        <v>11</v>
      </c>
    </row>
    <row r="38" spans="1:5" x14ac:dyDescent="0.2">
      <c r="C38" s="7">
        <v>6</v>
      </c>
      <c r="D38" s="6" t="s">
        <v>6</v>
      </c>
      <c r="E38" t="s">
        <v>15</v>
      </c>
    </row>
    <row r="39" spans="1:5" x14ac:dyDescent="0.2">
      <c r="C39">
        <f>60/C38</f>
        <v>10</v>
      </c>
      <c r="D39" t="s">
        <v>3</v>
      </c>
      <c r="E39" t="s">
        <v>16</v>
      </c>
    </row>
    <row r="41" spans="1:5" x14ac:dyDescent="0.2">
      <c r="A41" s="8" t="s">
        <v>22</v>
      </c>
      <c r="B41" t="s">
        <v>18</v>
      </c>
    </row>
    <row r="43" spans="1:5" x14ac:dyDescent="0.2">
      <c r="B43" s="29" t="s">
        <v>19</v>
      </c>
      <c r="C43" s="11" t="s">
        <v>20</v>
      </c>
      <c r="D43" s="10"/>
    </row>
    <row r="44" spans="1:5" x14ac:dyDescent="0.2">
      <c r="B44" s="29"/>
      <c r="C44" s="5">
        <v>30</v>
      </c>
      <c r="D44" s="5"/>
    </row>
    <row r="45" spans="1:5" x14ac:dyDescent="0.2">
      <c r="B45" s="2" t="s">
        <v>21</v>
      </c>
    </row>
    <row r="46" spans="1:5" x14ac:dyDescent="0.2">
      <c r="B46" s="2" t="s">
        <v>2</v>
      </c>
      <c r="C46" s="1">
        <f>C39</f>
        <v>10</v>
      </c>
      <c r="D46" t="s">
        <v>3</v>
      </c>
    </row>
    <row r="47" spans="1:5" x14ac:dyDescent="0.2">
      <c r="B47" s="2" t="s">
        <v>4</v>
      </c>
      <c r="C47" s="1">
        <f>C16</f>
        <v>2000</v>
      </c>
      <c r="D47" t="s">
        <v>5</v>
      </c>
    </row>
    <row r="49" spans="1:5" x14ac:dyDescent="0.2">
      <c r="B49" s="30" t="s">
        <v>1</v>
      </c>
      <c r="C49" s="31">
        <f>ROUND(((C46*C47)/30),0)</f>
        <v>667</v>
      </c>
      <c r="D49" s="28" t="s">
        <v>45</v>
      </c>
    </row>
    <row r="50" spans="1:5" x14ac:dyDescent="0.2">
      <c r="B50" s="30"/>
      <c r="C50" s="31"/>
      <c r="D50" s="28"/>
    </row>
    <row r="51" spans="1:5" x14ac:dyDescent="0.2">
      <c r="B51" s="4"/>
      <c r="C51" s="13"/>
      <c r="D51" s="3"/>
    </row>
    <row r="52" spans="1:5" x14ac:dyDescent="0.2">
      <c r="A52" s="18" t="s">
        <v>36</v>
      </c>
      <c r="C52" s="14"/>
    </row>
    <row r="53" spans="1:5" x14ac:dyDescent="0.2">
      <c r="A53" s="18"/>
      <c r="C53" s="14"/>
    </row>
    <row r="54" spans="1:5" x14ac:dyDescent="0.2">
      <c r="A54" s="8" t="s">
        <v>10</v>
      </c>
      <c r="B54" s="12" t="s">
        <v>37</v>
      </c>
    </row>
    <row r="55" spans="1:5" x14ac:dyDescent="0.2">
      <c r="B55" s="12"/>
      <c r="C55">
        <f>IF(C34="SMALL",480,"--")</f>
        <v>480</v>
      </c>
      <c r="D55" t="s">
        <v>3</v>
      </c>
      <c r="E55" t="s">
        <v>38</v>
      </c>
    </row>
    <row r="56" spans="1:5" x14ac:dyDescent="0.2">
      <c r="B56" s="12"/>
    </row>
    <row r="57" spans="1:5" x14ac:dyDescent="0.2">
      <c r="A57" s="8" t="s">
        <v>17</v>
      </c>
      <c r="B57" s="12" t="s">
        <v>39</v>
      </c>
    </row>
    <row r="58" spans="1:5" x14ac:dyDescent="0.2">
      <c r="B58" s="12"/>
      <c r="C58">
        <f>C26</f>
        <v>2250</v>
      </c>
      <c r="D58" t="s">
        <v>5</v>
      </c>
      <c r="E58" t="s">
        <v>40</v>
      </c>
    </row>
    <row r="59" spans="1:5" x14ac:dyDescent="0.2">
      <c r="B59" s="12"/>
    </row>
    <row r="60" spans="1:5" x14ac:dyDescent="0.2">
      <c r="A60" s="8" t="s">
        <v>22</v>
      </c>
      <c r="B60" s="12" t="s">
        <v>41</v>
      </c>
    </row>
    <row r="61" spans="1:5" x14ac:dyDescent="0.2">
      <c r="C61" s="20">
        <f>C55*C58</f>
        <v>1080000</v>
      </c>
      <c r="D61" t="s">
        <v>42</v>
      </c>
      <c r="E61" t="s">
        <v>43</v>
      </c>
    </row>
    <row r="62" spans="1:5" x14ac:dyDescent="0.2">
      <c r="C62" s="20">
        <f>C61/7.48</f>
        <v>144385.02673796791</v>
      </c>
      <c r="D62" t="s">
        <v>45</v>
      </c>
      <c r="E62" t="s">
        <v>51</v>
      </c>
    </row>
    <row r="63" spans="1:5" x14ac:dyDescent="0.2">
      <c r="C63" s="20"/>
    </row>
    <row r="64" spans="1:5" x14ac:dyDescent="0.2">
      <c r="A64" s="8" t="s">
        <v>44</v>
      </c>
      <c r="B64" t="s">
        <v>46</v>
      </c>
      <c r="C64" s="20"/>
    </row>
    <row r="65" spans="1:6" x14ac:dyDescent="0.2">
      <c r="C65" s="20">
        <f>(PI()*((C21/2)^2))*C22</f>
        <v>135716.80263507908</v>
      </c>
      <c r="D65" t="s">
        <v>45</v>
      </c>
      <c r="E65" t="s">
        <v>47</v>
      </c>
    </row>
    <row r="66" spans="1:6" x14ac:dyDescent="0.2">
      <c r="C66" s="20"/>
    </row>
    <row r="67" spans="1:6" x14ac:dyDescent="0.2">
      <c r="A67" s="8" t="s">
        <v>48</v>
      </c>
      <c r="B67" t="s">
        <v>49</v>
      </c>
    </row>
    <row r="69" spans="1:6" x14ac:dyDescent="0.2">
      <c r="B69" s="19" t="s">
        <v>1</v>
      </c>
      <c r="C69" s="21">
        <f>ROUND((C62-C65),0)</f>
        <v>8668</v>
      </c>
      <c r="D69" s="22" t="s">
        <v>45</v>
      </c>
    </row>
    <row r="70" spans="1:6" x14ac:dyDescent="0.2">
      <c r="B70" s="19"/>
    </row>
    <row r="71" spans="1:6" x14ac:dyDescent="0.2">
      <c r="A71" s="18" t="s">
        <v>50</v>
      </c>
      <c r="C71" s="14"/>
    </row>
    <row r="72" spans="1:6" x14ac:dyDescent="0.2">
      <c r="A72" s="18"/>
      <c r="C72" s="24"/>
      <c r="F72" s="25"/>
    </row>
    <row r="73" spans="1:6" x14ac:dyDescent="0.2">
      <c r="A73" s="18"/>
      <c r="B73" s="14" t="str">
        <f>CONCATENATE(C69," cubic-feet &gt;&gt; ",C49," cubic feet")</f>
        <v>8668 cubic-feet &gt;&gt; 667 cubic feet</v>
      </c>
    </row>
    <row r="74" spans="1:6" x14ac:dyDescent="0.2">
      <c r="B74" s="23" t="str">
        <f>CONCATENATE("The required wet volume should be ",C69," cubic feet.")</f>
        <v>The required wet volume should be 8668 cubic feet.</v>
      </c>
    </row>
    <row r="76" spans="1:6" x14ac:dyDescent="0.2">
      <c r="B76" t="s">
        <v>56</v>
      </c>
    </row>
  </sheetData>
  <mergeCells count="5">
    <mergeCell ref="A1:K4"/>
    <mergeCell ref="D49:D50"/>
    <mergeCell ref="B43:B44"/>
    <mergeCell ref="B49:B50"/>
    <mergeCell ref="C49:C50"/>
  </mergeCells>
  <phoneticPr fontId="2" type="noConversion"/>
  <pageMargins left="0.75" right="0.75" top="1" bottom="1" header="0.5" footer="0.5"/>
  <pageSetup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CD18D0CEBDCA4CA37079CF911C807D" ma:contentTypeVersion="7" ma:contentTypeDescription="Create a new document." ma:contentTypeScope="" ma:versionID="d2a6755f47fa384c020dd6c1579eaf6f">
  <xsd:schema xmlns:xsd="http://www.w3.org/2001/XMLSchema" xmlns:xs="http://www.w3.org/2001/XMLSchema" xmlns:p="http://schemas.microsoft.com/office/2006/metadata/properties" xmlns:ns2="9ff0308b-aaa8-4238-b58d-3ef9deafc4ca" xmlns:ns3="e792a105-b33c-4b4e-b161-5b7a4b991387" targetNamespace="http://schemas.microsoft.com/office/2006/metadata/properties" ma:root="true" ma:fieldsID="c6cd867eaab2f9c13334436b4b5ba232" ns2:_="" ns3:_="">
    <xsd:import namespace="9ff0308b-aaa8-4238-b58d-3ef9deafc4ca"/>
    <xsd:import namespace="e792a105-b33c-4b4e-b161-5b7a4b991387"/>
    <xsd:element name="properties">
      <xsd:complexType>
        <xsd:sequence>
          <xsd:element name="documentManagement">
            <xsd:complexType>
              <xsd:all>
                <xsd:element ref="ns2:Chapter_x0020_Owner" minOccurs="0"/>
                <xsd:element ref="ns2:Status" minOccurs="0"/>
                <xsd:element ref="ns2:Chapter"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0308b-aaa8-4238-b58d-3ef9deafc4ca" elementFormDefault="qualified">
    <xsd:import namespace="http://schemas.microsoft.com/office/2006/documentManagement/types"/>
    <xsd:import namespace="http://schemas.microsoft.com/office/infopath/2007/PartnerControls"/>
    <xsd:element name="Chapter_x0020_Owner" ma:index="4" nillable="true" ma:displayName="Chapter Owner" ma:list="UserInfo" ma:SearchPeopleOnly="false" ma:SharePointGroup="820" ma:internalName="Chapter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5" nillable="true" ma:displayName="Status" ma:format="Dropdown" ma:internalName="Status" ma:readOnly="false">
      <xsd:simpleType>
        <xsd:restriction base="dms:Choice">
          <xsd:enumeration value="Draft"/>
          <xsd:enumeration value="Awaiting Approval"/>
          <xsd:enumeration value="Published"/>
          <xsd:enumeration value="Archived"/>
          <xsd:enumeration value="Supporting Documents"/>
        </xsd:restriction>
      </xsd:simpleType>
    </xsd:element>
    <xsd:element name="Chapter" ma:index="6" nillable="true" ma:displayName="Chapter" ma:decimals="0" ma:internalName="Chapt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792a105-b33c-4b4e-b161-5b7a4b991387"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Chapter_x0020_Owner xmlns="9ff0308b-aaa8-4238-b58d-3ef9deafc4ca">
      <UserInfo>
        <DisplayName>;UserInfo</DisplayName>
        <AccountId>3</AccountId>
        <AccountType/>
      </UserInfo>
    </Chapter_x0020_Owner>
    <_dlc_DocId xmlns="e792a105-b33c-4b4e-b161-5b7a4b991387">SPUT1-1446858719-145</_dlc_DocId>
    <Status xmlns="9ff0308b-aaa8-4238-b58d-3ef9deafc4ca">Published</Status>
    <Chapter xmlns="9ff0308b-aaa8-4238-b58d-3ef9deafc4ca">11</Chapter>
    <_dlc_DocIdUrl xmlns="e792a105-b33c-4b4e-b161-5b7a4b991387">
      <Url>https://seattlegov.sharepoint.com/sites/SPU-T1/DSG/_layouts/15/DocIdRedir.aspx?ID=SPUT1-1446858719-145</Url>
      <Description>SPUT1-1446858719-145</Description>
    </_dlc_DocIdUrl>
  </documentManagement>
</p:properties>
</file>

<file path=customXml/itemProps1.xml><?xml version="1.0" encoding="utf-8"?>
<ds:datastoreItem xmlns:ds="http://schemas.openxmlformats.org/officeDocument/2006/customXml" ds:itemID="{7DAF3335-48E9-4A97-BEDF-ED313DFFE90B}">
  <ds:schemaRefs>
    <ds:schemaRef ds:uri="http://schemas.microsoft.com/sharepoint/v3/contenttype/forms"/>
  </ds:schemaRefs>
</ds:datastoreItem>
</file>

<file path=customXml/itemProps2.xml><?xml version="1.0" encoding="utf-8"?>
<ds:datastoreItem xmlns:ds="http://schemas.openxmlformats.org/officeDocument/2006/customXml" ds:itemID="{58786985-28C0-40C7-B40B-579FA74CF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0308b-aaa8-4238-b58d-3ef9deafc4ca"/>
    <ds:schemaRef ds:uri="e792a105-b33c-4b4e-b161-5b7a4b9913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FC464-3A4E-4ABE-B4A9-B83BA00F4F42}">
  <ds:schemaRefs>
    <ds:schemaRef ds:uri="http://schemas.microsoft.com/sharepoint/events"/>
  </ds:schemaRefs>
</ds:datastoreItem>
</file>

<file path=customXml/itemProps4.xml><?xml version="1.0" encoding="utf-8"?>
<ds:datastoreItem xmlns:ds="http://schemas.openxmlformats.org/officeDocument/2006/customXml" ds:itemID="{966DC790-0389-403B-B093-1547CE7D4F2C}">
  <ds:schemaRefs>
    <ds:schemaRef ds:uri="http://schemas.microsoft.com/office/2006/metadata/properties"/>
    <ds:schemaRef ds:uri="9ff0308b-aaa8-4238-b58d-3ef9deafc4ca"/>
    <ds:schemaRef ds:uri="e792a105-b33c-4b4e-b161-5b7a4b9913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Wet Well Sizing - mph</vt:lpstr>
      <vt:lpstr>'Wet Well Sizing - mph'!Print_Area</vt:lpstr>
    </vt:vector>
  </TitlesOfParts>
  <Company>CDM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11B2 Wet Well Sizing Calcs</dc:title>
  <dc:creator>crowjm</dc:creator>
  <cp:lastModifiedBy>Huber, Dean</cp:lastModifiedBy>
  <cp:lastPrinted>2008-10-01T17:20:00Z</cp:lastPrinted>
  <dcterms:created xsi:type="dcterms:W3CDTF">2008-01-03T22:21:00Z</dcterms:created>
  <dcterms:modified xsi:type="dcterms:W3CDTF">2017-08-01T21:31:58Z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0x0101002DCD18D0CEBDCA4CA37079CF911C807D</vt:lpwstr>
  </property>
  <property fmtid="{D5CDD505-2E9C-101B-9397-08002B2CF9AE}" pid="3" name="Author">
    <vt:lpwstr>2;#;UserInfo</vt:lpwstr>
  </property>
  <property fmtid="{D5CDD505-2E9C-101B-9397-08002B2CF9AE}" pid="4" name="Security_x0020_Classification">
    <vt:lpwstr/>
  </property>
  <property fmtid="{D5CDD505-2E9C-101B-9397-08002B2CF9AE}" pid="5" name="DocStatus">
    <vt:lpwstr/>
  </property>
  <property fmtid="{D5CDD505-2E9C-101B-9397-08002B2CF9AE}" pid="6" name="_ShortcutWebId">
    <vt:lpwstr/>
  </property>
  <property fmtid="{D5CDD505-2E9C-101B-9397-08002B2CF9AE}" pid="7" name="_ShortcutUniqueId">
    <vt:lpwstr/>
  </property>
  <property fmtid="{D5CDD505-2E9C-101B-9397-08002B2CF9AE}" pid="8" name="URL">
    <vt:lpwstr/>
  </property>
  <property fmtid="{D5CDD505-2E9C-101B-9397-08002B2CF9AE}" pid="9" name="_ShortcutSiteId">
    <vt:lpwstr/>
  </property>
  <property fmtid="{D5CDD505-2E9C-101B-9397-08002B2CF9AE}" pid="10" name="Created">
    <vt:filetime>2011-06-28T01:16:50Z</vt:filetime>
  </property>
  <property fmtid="{D5CDD505-2E9C-101B-9397-08002B2CF9AE}" pid="11" name="Security Classification">
    <vt:lpwstr/>
  </property>
  <property fmtid="{D5CDD505-2E9C-101B-9397-08002B2CF9AE}" pid="12" name="db1547e23eb44cfa91dac03451320372">
    <vt:lpwstr/>
  </property>
  <property fmtid="{D5CDD505-2E9C-101B-9397-08002B2CF9AE}" pid="13" name="Modified">
    <vt:filetime>2011-07-20T05:38:11Z</vt:filetime>
  </property>
  <property fmtid="{D5CDD505-2E9C-101B-9397-08002B2CF9AE}" pid="14" name="Editor">
    <vt:lpwstr>2;#;UserInfo</vt:lpwstr>
  </property>
  <property fmtid="{D5CDD505-2E9C-101B-9397-08002B2CF9AE}" pid="15" name="k67782cd903b44f380c1182fda17f8be">
    <vt:lpwstr/>
  </property>
  <property fmtid="{D5CDD505-2E9C-101B-9397-08002B2CF9AE}" pid="16" name="_ShortcutUrl">
    <vt:lpwstr/>
  </property>
  <property fmtid="{D5CDD505-2E9C-101B-9397-08002B2CF9AE}" pid="17" name="TaxCatchAll">
    <vt:lpwstr/>
  </property>
  <property fmtid="{D5CDD505-2E9C-101B-9397-08002B2CF9AE}" pid="18" name="_dlc_DocIdItemGuid">
    <vt:lpwstr>f968a093-ecf0-53dc-82ba-227ce7fbae31</vt:lpwstr>
  </property>
</Properties>
</file>