
<file path=[Content_Types].xml><?xml version="1.0" encoding="utf-8"?>
<Types xmlns="http://schemas.openxmlformats.org/package/2006/content-types">
  <Default Extension="bin" ContentType="application/vnd.openxmlformats-officedocument.spreadsheetml.printerSettings"/>
  <Default Extension="data" ContentType="application/vnd.openxmlformats-officedocument.model+data"/>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slicerCaches/slicerCache1.xml" ContentType="application/vnd.ms-excel.slicerCache+xml"/>
  <Override PartName="/xl/slicerCaches/slicerCache2.xml" ContentType="application/vnd.ms-excel.slicerCache+xml"/>
  <Override PartName="/xl/slicerCaches/slicerCache3.xml" ContentType="application/vnd.ms-excel.slicerCache+xml"/>
  <Override PartName="/xl/slicerCaches/slicerCache4.xml" ContentType="application/vnd.ms-excel.slicerCache+xml"/>
  <Override PartName="/xl/slicerCaches/slicerCache5.xml" ContentType="application/vnd.ms-excel.slicerCache+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Override PartName="/xl/tables/table2.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901" codeName="{00000000-0000-0000-0000-000000000000}"/>
  <workbookPr updateLinks="never" codeName="ThisWorkbook"/>
  <mc:AlternateContent xmlns:mc="http://schemas.openxmlformats.org/markup-compatibility/2006">
    <mc:Choice Requires="x15">
      <x15ac:absPath xmlns:x15ac="http://schemas.microsoft.com/office/spreadsheetml/2010/11/ac" url="C:\Users\taingk\Desktop\TEMP DOC\Upload Files\"/>
    </mc:Choice>
  </mc:AlternateContent>
  <xr:revisionPtr revIDLastSave="0" documentId="8_{3DFE284A-6AA4-4A4F-BA4D-3FB42081EBAA}" xr6:coauthVersionLast="46" xr6:coauthVersionMax="46" xr10:uidLastSave="{00000000-0000-0000-0000-000000000000}"/>
  <bookViews>
    <workbookView xWindow="-120" yWindow="-120" windowWidth="29040" windowHeight="15840" firstSheet="4" activeTab="4" xr2:uid="{00000000-000D-0000-FFFF-FFFF00000000}"/>
  </bookViews>
  <sheets>
    <sheet name="Permits" sheetId="2" state="hidden" r:id="rId1"/>
    <sheet name="Sheet1" sheetId="13" state="hidden" r:id="rId2"/>
    <sheet name="Blank Sheet" sheetId="12" state="hidden" r:id="rId3"/>
    <sheet name="List Options" sheetId="4" state="hidden" r:id="rId4"/>
    <sheet name="Front Page" sheetId="11" r:id="rId5"/>
    <sheet name="Sheet3" sheetId="15" r:id="rId6"/>
  </sheets>
  <definedNames>
    <definedName name="_xlnm._FilterDatabase" localSheetId="0" hidden="1">Permits!$A$3:$O$556</definedName>
    <definedName name="_xlcn.WorksheetConnection_Table3" hidden="1">Table3</definedName>
    <definedName name="_xlcn.WorksheetConnection_Table32" hidden="1">Table32</definedName>
    <definedName name="_xlcn.WorksheetConnection_The_Vendor_Bulletin_Live_Version2.xlsmPermitsTable" hidden="1">PermitsTable[]</definedName>
    <definedName name="Date">Permits!$K$1:$K$565</definedName>
    <definedName name="Day">Permits!$C$1:$C$565</definedName>
    <definedName name="DecalNo">Permits!$G$1:$G$565</definedName>
    <definedName name="Hours">Permits!$D$1:$D$565</definedName>
    <definedName name="Location">Permits!$A$1:$A$565</definedName>
    <definedName name="Neighborhood">Permits!#REF!</definedName>
    <definedName name="Notes">Permits!$O$1:$O$565</definedName>
    <definedName name="PermitNo">Permits!$H$1:$H$565</definedName>
    <definedName name="PermitStatus">Permits!$J$1:$J$565</definedName>
    <definedName name="PermitType">Permits!$N$1:$N$565</definedName>
    <definedName name="Site">Permits!$B$1:$B$565</definedName>
    <definedName name="Slicer_Day">#N/A</definedName>
    <definedName name="Slicer_Neighborhood">#N/A</definedName>
    <definedName name="Slicer_Permit_Status">#N/A</definedName>
    <definedName name="Slicer_Permit_Type">#N/A</definedName>
    <definedName name="Slicer_Vendor1">#N/A</definedName>
    <definedName name="Vendor">Permits!$E$1:$E$565</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7"/>
        <x14:slicerCache r:id="rId8"/>
        <x14:slicerCache r:id="rId9"/>
        <x14:slicerCache r:id="rId10"/>
        <x14:slicerCache r:id="rId11"/>
      </x15:slicerCaches>
    </ext>
    <ext xmlns:x15="http://schemas.microsoft.com/office/spreadsheetml/2010/11/main" uri="{140A7094-0E35-4892-8432-C4D2E57EDEB5}">
      <x15:workbookPr chartTrackingRefBase="1"/>
    </ext>
    <ext xmlns:x15="http://schemas.microsoft.com/office/spreadsheetml/2010/11/main" uri="{FCE2AD5D-F65C-4FA6-A056-5C36A1767C68}">
      <x15:dataModel>
        <x15:modelTables>
          <x15:modelTable id="Table32-95a78fcd-4003-4dfb-8f95-6297da67842f" name="Table32" connection="WorksheetConnection_Table32"/>
          <x15:modelTable id="Table3-d146251c-2a1a-449a-b810-07e6474bc8a6" name="Table3" connection="WorksheetConnection_Table3"/>
          <x15:modelTable id="PermitsTable" name="PermitsTable" connection="WorksheetConnection_The_Vendor_Bulletin_Live_Version (2).xlsm!PermitsTable"/>
        </x15:modelTables>
      </x15:dataModel>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162" i="11" l="1"/>
  <c r="G120" i="11" l="1"/>
  <c r="G117" i="11"/>
  <c r="G115" i="11"/>
  <c r="G113" i="11"/>
  <c r="L115" i="11" l="1"/>
  <c r="L21" i="11" l="1"/>
  <c r="H9" i="11" l="1"/>
  <c r="J262" i="2" l="1"/>
  <c r="A3" i="11" l="1"/>
  <c r="J3" i="11"/>
  <c r="J4" i="11"/>
  <c r="J5" i="11"/>
  <c r="J6" i="11"/>
  <c r="J7" i="11"/>
  <c r="J8" i="11"/>
  <c r="J9" i="11"/>
  <c r="J10" i="11"/>
  <c r="J11" i="11"/>
  <c r="J12" i="11"/>
  <c r="J13" i="11"/>
  <c r="J14" i="11"/>
  <c r="J15" i="11"/>
  <c r="J16" i="11"/>
  <c r="J17" i="11"/>
  <c r="J18" i="11"/>
  <c r="J19" i="11"/>
  <c r="J20" i="11"/>
  <c r="J21" i="11"/>
  <c r="J22" i="11"/>
  <c r="J23" i="11"/>
  <c r="J24" i="11"/>
  <c r="J25" i="11"/>
  <c r="J26" i="11"/>
  <c r="J27" i="11"/>
  <c r="J28" i="11"/>
  <c r="J29" i="11"/>
  <c r="J30" i="11"/>
  <c r="J31" i="11"/>
  <c r="J32" i="11"/>
  <c r="J33" i="11"/>
  <c r="J34" i="11"/>
  <c r="J35" i="11"/>
  <c r="J36" i="11"/>
  <c r="J37" i="11"/>
  <c r="J38" i="11"/>
  <c r="J39" i="11"/>
  <c r="J40" i="11"/>
  <c r="J41" i="11"/>
  <c r="J42" i="11"/>
  <c r="J43" i="11"/>
  <c r="J44" i="11"/>
  <c r="J45" i="11"/>
  <c r="J46" i="11"/>
  <c r="J47" i="11"/>
  <c r="J48" i="11"/>
  <c r="J49" i="11"/>
  <c r="J50" i="11"/>
  <c r="J51" i="11"/>
  <c r="J52" i="11"/>
  <c r="J53" i="11"/>
  <c r="J54" i="11"/>
  <c r="J55" i="11"/>
  <c r="J56" i="11"/>
  <c r="J57" i="11"/>
  <c r="J58" i="11"/>
  <c r="J59" i="11"/>
  <c r="J60" i="11"/>
  <c r="J61" i="11"/>
  <c r="J62" i="11"/>
  <c r="J63" i="11"/>
  <c r="J64" i="11"/>
  <c r="J65" i="11"/>
  <c r="J66" i="11"/>
  <c r="J67" i="11"/>
  <c r="J68" i="11"/>
  <c r="J69" i="11"/>
  <c r="J70" i="11"/>
  <c r="J71" i="11"/>
  <c r="J72" i="11"/>
  <c r="J73" i="11"/>
  <c r="J74" i="11"/>
  <c r="J75" i="11"/>
  <c r="J76" i="11"/>
  <c r="J77" i="11"/>
  <c r="J78" i="11"/>
  <c r="J79" i="11"/>
  <c r="J80" i="11"/>
  <c r="J81" i="11"/>
  <c r="J82" i="11"/>
  <c r="J83" i="11"/>
  <c r="J84" i="11"/>
  <c r="J85" i="11"/>
  <c r="J86" i="11"/>
  <c r="J87" i="11"/>
  <c r="J88" i="11"/>
  <c r="J89" i="11"/>
  <c r="J90" i="11"/>
  <c r="J91" i="11"/>
  <c r="J92" i="11"/>
  <c r="J93" i="11"/>
  <c r="J94" i="11"/>
  <c r="J95" i="11"/>
  <c r="J96" i="11"/>
  <c r="J97" i="11"/>
  <c r="J98" i="11"/>
  <c r="J99" i="11"/>
  <c r="J100" i="11"/>
  <c r="J101" i="11"/>
  <c r="J102" i="11"/>
  <c r="J103" i="11"/>
  <c r="J104" i="11"/>
  <c r="J105" i="11"/>
  <c r="J106" i="11"/>
  <c r="J107" i="11"/>
  <c r="J108" i="11"/>
  <c r="J109" i="11"/>
  <c r="J110" i="11"/>
  <c r="J111" i="11"/>
  <c r="J112" i="11"/>
  <c r="J113" i="11"/>
  <c r="J114" i="11"/>
  <c r="J115" i="11"/>
  <c r="J116" i="11"/>
  <c r="J117" i="11"/>
  <c r="J118" i="11"/>
  <c r="J119" i="11"/>
  <c r="J120" i="11"/>
  <c r="J121" i="11"/>
  <c r="J122" i="11"/>
  <c r="J123" i="11"/>
  <c r="J124" i="11"/>
  <c r="J125" i="11"/>
  <c r="J126" i="11"/>
  <c r="J127" i="11"/>
  <c r="J128" i="11"/>
  <c r="J129" i="11"/>
  <c r="J130" i="11"/>
  <c r="J131" i="11"/>
  <c r="J132" i="11"/>
  <c r="J133" i="11"/>
  <c r="J134" i="11"/>
  <c r="J135" i="11"/>
  <c r="J136" i="11"/>
  <c r="J137" i="11"/>
  <c r="J138" i="11"/>
  <c r="J139" i="11"/>
  <c r="J140" i="11"/>
  <c r="J141" i="11"/>
  <c r="J142" i="11"/>
  <c r="J143" i="11"/>
  <c r="J144" i="11"/>
  <c r="J145" i="11"/>
  <c r="J146" i="11"/>
  <c r="J147" i="11"/>
  <c r="J148" i="11"/>
  <c r="J149" i="11"/>
  <c r="J150" i="11"/>
  <c r="J151" i="11"/>
  <c r="J152" i="11"/>
  <c r="J153" i="11"/>
  <c r="J154" i="11"/>
  <c r="J155" i="11"/>
  <c r="J156" i="11"/>
  <c r="J157" i="11"/>
  <c r="J158" i="11"/>
  <c r="J159" i="11"/>
  <c r="J160" i="11"/>
  <c r="J161" i="11"/>
  <c r="J162" i="11"/>
  <c r="J163" i="11"/>
  <c r="J164" i="11"/>
  <c r="J165" i="11"/>
  <c r="J166" i="11"/>
  <c r="J167" i="11"/>
  <c r="J168" i="11"/>
  <c r="J169" i="11"/>
  <c r="J170" i="11"/>
  <c r="J171" i="11"/>
  <c r="J172" i="11"/>
  <c r="J173" i="11"/>
  <c r="J174" i="11"/>
  <c r="J175" i="11"/>
  <c r="J176" i="11"/>
  <c r="J177" i="11"/>
  <c r="J178" i="11"/>
  <c r="J179" i="11"/>
  <c r="J180" i="11"/>
  <c r="J181" i="11"/>
  <c r="J182" i="11"/>
  <c r="J183" i="11"/>
  <c r="J184" i="11"/>
  <c r="J185" i="11"/>
  <c r="J186" i="11"/>
  <c r="J187" i="11"/>
  <c r="J188" i="11"/>
  <c r="J189" i="11"/>
  <c r="J190" i="11"/>
  <c r="J191" i="11"/>
  <c r="J192" i="11"/>
  <c r="J193" i="11"/>
  <c r="J194" i="11"/>
  <c r="J195" i="11"/>
  <c r="J196" i="11"/>
  <c r="J197" i="11"/>
  <c r="J198" i="11"/>
  <c r="J199" i="11"/>
  <c r="J200" i="11"/>
  <c r="J201" i="11"/>
  <c r="J202" i="11"/>
  <c r="J203" i="11"/>
  <c r="J204" i="11"/>
  <c r="J205" i="11"/>
  <c r="J206" i="11"/>
  <c r="J207" i="11"/>
  <c r="J208" i="11"/>
  <c r="J209" i="11"/>
  <c r="J210" i="11"/>
  <c r="J211" i="11"/>
  <c r="J212" i="11"/>
  <c r="J213" i="11"/>
  <c r="J214" i="11"/>
  <c r="J215" i="11"/>
  <c r="J216" i="11"/>
  <c r="J217" i="11"/>
  <c r="J218" i="11"/>
  <c r="J219" i="11"/>
  <c r="J220" i="11"/>
  <c r="J221" i="11"/>
  <c r="J222" i="11"/>
  <c r="J223" i="11"/>
  <c r="J224" i="11"/>
  <c r="J225" i="11"/>
  <c r="J226" i="11"/>
  <c r="J227" i="11"/>
  <c r="J228" i="11"/>
  <c r="J229" i="11"/>
  <c r="J230" i="11"/>
  <c r="J231" i="11"/>
  <c r="J232" i="11"/>
  <c r="J233" i="11"/>
  <c r="J234" i="11"/>
  <c r="J235" i="11"/>
  <c r="J236" i="11"/>
  <c r="J237" i="11"/>
  <c r="J238" i="11"/>
  <c r="J239" i="11"/>
  <c r="J240" i="11"/>
  <c r="J241" i="11"/>
  <c r="J242" i="11"/>
  <c r="J243" i="11"/>
  <c r="J244" i="11"/>
  <c r="J245" i="11"/>
  <c r="J246" i="11"/>
  <c r="J247" i="11"/>
  <c r="J248" i="11"/>
  <c r="J249" i="11"/>
  <c r="J250" i="11"/>
  <c r="J251" i="11"/>
  <c r="J252" i="11"/>
  <c r="J253" i="11"/>
  <c r="J254" i="11"/>
  <c r="J255" i="11"/>
  <c r="J256" i="11"/>
  <c r="J257" i="11"/>
  <c r="J258" i="11"/>
  <c r="J259" i="11"/>
  <c r="J260" i="11"/>
  <c r="J261" i="11"/>
  <c r="J262" i="11"/>
  <c r="J263" i="11"/>
  <c r="J264" i="11"/>
  <c r="J265" i="11"/>
  <c r="J266" i="11"/>
  <c r="J267" i="11"/>
  <c r="J268" i="11"/>
  <c r="J269" i="11"/>
  <c r="J270" i="11"/>
  <c r="J271" i="11"/>
  <c r="J272" i="11"/>
  <c r="J273" i="11"/>
  <c r="J274" i="11"/>
  <c r="J275" i="11"/>
  <c r="J276" i="11"/>
  <c r="J277" i="11"/>
  <c r="J278" i="11"/>
  <c r="J279" i="11"/>
  <c r="J280" i="11"/>
  <c r="J281" i="11"/>
  <c r="J282" i="11"/>
  <c r="J283" i="11"/>
  <c r="J284" i="11"/>
  <c r="J285" i="11"/>
  <c r="J286" i="11"/>
  <c r="J287" i="11"/>
  <c r="J288" i="11"/>
  <c r="J289" i="11"/>
  <c r="J290" i="11"/>
  <c r="J291" i="11"/>
  <c r="J292" i="11"/>
  <c r="J293" i="11"/>
  <c r="J294" i="11"/>
  <c r="J295" i="11"/>
  <c r="J296" i="11"/>
  <c r="J297" i="11"/>
  <c r="J298" i="11"/>
  <c r="J299" i="11"/>
  <c r="J300" i="11"/>
  <c r="J301" i="11"/>
  <c r="J302" i="11"/>
  <c r="J303" i="11"/>
  <c r="J304" i="11"/>
  <c r="J305" i="11"/>
  <c r="J306" i="11"/>
  <c r="J307" i="11"/>
  <c r="J308" i="11"/>
  <c r="J309" i="11"/>
  <c r="J310" i="11"/>
  <c r="J311" i="11"/>
  <c r="J312" i="11"/>
  <c r="J313" i="11"/>
  <c r="J314" i="11"/>
  <c r="J315" i="11"/>
  <c r="J316" i="11"/>
  <c r="J317" i="11"/>
  <c r="J318" i="11"/>
  <c r="J319" i="11"/>
  <c r="J320" i="11"/>
  <c r="J321" i="11"/>
  <c r="J322" i="11"/>
  <c r="J323" i="11"/>
  <c r="J324" i="11"/>
  <c r="J325" i="11"/>
  <c r="J326" i="11"/>
  <c r="J327" i="11"/>
  <c r="J328" i="11"/>
  <c r="J329" i="11"/>
  <c r="J330" i="11"/>
  <c r="J331" i="11"/>
  <c r="J332" i="11"/>
  <c r="J333" i="11"/>
  <c r="J334" i="11"/>
  <c r="J335" i="11"/>
  <c r="J336" i="11"/>
  <c r="J337" i="11"/>
  <c r="J338" i="11"/>
  <c r="J339" i="11"/>
  <c r="J340" i="11"/>
  <c r="J341" i="11"/>
  <c r="J342" i="11"/>
  <c r="J343" i="11"/>
  <c r="J344" i="11"/>
  <c r="J345" i="11"/>
  <c r="J346" i="11"/>
  <c r="J347" i="11"/>
  <c r="J348" i="11"/>
  <c r="J349" i="11"/>
  <c r="J350" i="11"/>
  <c r="J351" i="11"/>
  <c r="J352" i="11"/>
  <c r="J353" i="11"/>
  <c r="J354" i="11"/>
  <c r="J355" i="11"/>
  <c r="J356" i="11"/>
  <c r="J357" i="11"/>
  <c r="J358" i="11"/>
  <c r="J359" i="11"/>
  <c r="J360" i="11"/>
  <c r="J361" i="11"/>
  <c r="J362" i="11"/>
  <c r="J363" i="11"/>
  <c r="J364" i="11"/>
  <c r="J365" i="11"/>
  <c r="J366" i="11"/>
  <c r="J367" i="11"/>
  <c r="J368" i="11"/>
  <c r="J369" i="11"/>
  <c r="J370" i="11"/>
  <c r="J371" i="11"/>
  <c r="J372" i="11"/>
  <c r="J373" i="11"/>
  <c r="J374" i="11"/>
  <c r="J375" i="11"/>
  <c r="J376" i="11"/>
  <c r="J377" i="11"/>
  <c r="J378" i="11"/>
  <c r="J379" i="11"/>
  <c r="J380" i="11"/>
  <c r="J381" i="11"/>
  <c r="J382" i="11"/>
  <c r="J383" i="11"/>
  <c r="J384" i="11"/>
  <c r="J385" i="11"/>
  <c r="J386" i="11"/>
  <c r="J387" i="11"/>
  <c r="J388" i="11"/>
  <c r="J389" i="11"/>
  <c r="J390" i="11"/>
  <c r="J391" i="11"/>
  <c r="J392" i="11"/>
  <c r="J393" i="11"/>
  <c r="J394" i="11"/>
  <c r="J395" i="11"/>
  <c r="J396" i="11"/>
  <c r="J397" i="11"/>
  <c r="J398" i="11"/>
  <c r="J399" i="11"/>
  <c r="J400" i="11"/>
  <c r="J401" i="11"/>
  <c r="J402" i="11"/>
  <c r="J403" i="11"/>
  <c r="J404" i="11"/>
  <c r="J405" i="11"/>
  <c r="J406" i="11"/>
  <c r="J407" i="11"/>
  <c r="J408" i="11"/>
  <c r="J409" i="11"/>
  <c r="J410" i="11"/>
  <c r="J411" i="11"/>
  <c r="J412" i="11"/>
  <c r="J413" i="11"/>
  <c r="J414" i="11"/>
  <c r="J415" i="11"/>
  <c r="J416" i="11"/>
  <c r="J417" i="11"/>
  <c r="J418" i="11"/>
  <c r="J419" i="11"/>
  <c r="J420" i="11"/>
  <c r="J421" i="11"/>
  <c r="J422" i="11"/>
  <c r="J423" i="11"/>
  <c r="J424" i="11"/>
  <c r="J425" i="11"/>
  <c r="J426" i="11"/>
  <c r="J427" i="11"/>
  <c r="J428" i="11"/>
  <c r="J429" i="11"/>
  <c r="J430" i="11"/>
  <c r="J431" i="11"/>
  <c r="J432" i="11"/>
  <c r="J433" i="11"/>
  <c r="J434" i="11"/>
  <c r="J435" i="11"/>
  <c r="J436" i="11"/>
  <c r="J437" i="11"/>
  <c r="J438" i="11"/>
  <c r="J439" i="11"/>
  <c r="J440" i="11"/>
  <c r="J441" i="11"/>
  <c r="J442" i="11"/>
  <c r="J443" i="11"/>
  <c r="J444" i="11"/>
  <c r="J445" i="11"/>
  <c r="J446" i="11"/>
  <c r="J447" i="11"/>
  <c r="J448" i="11"/>
  <c r="J449" i="11"/>
  <c r="J450" i="11"/>
  <c r="J451" i="11"/>
  <c r="J452" i="11"/>
  <c r="J453" i="11"/>
  <c r="J454" i="11"/>
  <c r="J455" i="11"/>
  <c r="J456" i="11"/>
  <c r="J457" i="11"/>
  <c r="J458" i="11"/>
  <c r="J459" i="11"/>
  <c r="J460" i="11"/>
  <c r="J461" i="11"/>
  <c r="J462" i="11"/>
  <c r="J463" i="11"/>
  <c r="J464" i="11"/>
  <c r="J465" i="11"/>
  <c r="J466" i="11"/>
  <c r="J467" i="11"/>
  <c r="J468" i="11"/>
  <c r="J469" i="11"/>
  <c r="J470" i="11"/>
  <c r="J471" i="11"/>
  <c r="J472" i="11"/>
  <c r="J473" i="11"/>
  <c r="J474" i="11"/>
  <c r="J475" i="11"/>
  <c r="J476" i="11"/>
  <c r="J477" i="11"/>
  <c r="J478" i="11"/>
  <c r="J479" i="11"/>
  <c r="J480" i="11"/>
  <c r="J481" i="11"/>
  <c r="J482" i="11"/>
  <c r="J483" i="11"/>
  <c r="J484" i="11"/>
  <c r="J485" i="11"/>
  <c r="J486" i="11"/>
  <c r="J487" i="11"/>
  <c r="J488" i="11"/>
  <c r="J489" i="11"/>
  <c r="J490" i="11"/>
  <c r="J491" i="11"/>
  <c r="J492" i="11"/>
  <c r="J493" i="11"/>
  <c r="J494" i="11"/>
  <c r="J495" i="11"/>
  <c r="J496" i="11"/>
  <c r="J497" i="11"/>
  <c r="J498" i="11"/>
  <c r="J499" i="11"/>
  <c r="J500" i="11"/>
  <c r="J501" i="11"/>
  <c r="J502" i="11"/>
  <c r="J503" i="11"/>
  <c r="J504" i="11"/>
  <c r="J505" i="11"/>
  <c r="J506" i="11"/>
  <c r="J507" i="11"/>
  <c r="J508" i="11"/>
  <c r="J509" i="11"/>
  <c r="J510" i="11"/>
  <c r="J511" i="11"/>
  <c r="J512" i="11"/>
  <c r="J513" i="11"/>
  <c r="J514" i="11"/>
  <c r="J515" i="11"/>
  <c r="J516" i="11"/>
  <c r="J517" i="11"/>
  <c r="J518" i="11"/>
  <c r="J519" i="11"/>
  <c r="J520" i="11"/>
  <c r="J521" i="11"/>
  <c r="J522" i="11"/>
  <c r="J523" i="11"/>
  <c r="J524" i="11"/>
  <c r="J525" i="11"/>
  <c r="J526" i="11"/>
  <c r="J527" i="11"/>
  <c r="J528" i="11"/>
  <c r="J529" i="11"/>
  <c r="J530" i="11"/>
  <c r="J531" i="11"/>
  <c r="J532" i="11"/>
  <c r="J533" i="11"/>
  <c r="J534" i="11"/>
  <c r="J535" i="11"/>
  <c r="J536" i="11"/>
  <c r="J537" i="11"/>
  <c r="J538" i="11"/>
  <c r="J539" i="11"/>
  <c r="J540" i="11"/>
  <c r="J541" i="11"/>
  <c r="J542" i="11"/>
  <c r="J543" i="11"/>
  <c r="J544" i="11"/>
  <c r="J545" i="11"/>
  <c r="J546" i="11"/>
  <c r="J547" i="11"/>
  <c r="J548" i="11"/>
  <c r="J549" i="11"/>
  <c r="J550" i="11"/>
  <c r="J551" i="11"/>
  <c r="J552" i="11"/>
  <c r="J553" i="11"/>
  <c r="J554" i="11"/>
  <c r="J555" i="11"/>
  <c r="J556" i="11"/>
  <c r="J557" i="11"/>
  <c r="J558" i="11"/>
  <c r="J559" i="11"/>
  <c r="J560" i="11"/>
  <c r="J561" i="11"/>
  <c r="J562" i="11"/>
  <c r="J563" i="11"/>
  <c r="J564" i="11"/>
  <c r="J565" i="11"/>
  <c r="H155" i="11" l="1"/>
  <c r="C541" i="11" l="1"/>
  <c r="A254" i="11" l="1"/>
  <c r="B254" i="11"/>
  <c r="C254" i="11"/>
  <c r="D254" i="11"/>
  <c r="E254" i="11"/>
  <c r="G254" i="11"/>
  <c r="H254" i="11"/>
  <c r="I254" i="11"/>
  <c r="K254" i="11"/>
  <c r="L254" i="11"/>
  <c r="A255" i="11"/>
  <c r="B255" i="11"/>
  <c r="C255" i="11"/>
  <c r="D255" i="11"/>
  <c r="E255" i="11"/>
  <c r="G255" i="11"/>
  <c r="H255" i="11"/>
  <c r="I255" i="11"/>
  <c r="K255" i="11"/>
  <c r="L255" i="11"/>
  <c r="H115" i="11" l="1"/>
  <c r="L3" i="2" l="1"/>
  <c r="L14" i="2"/>
  <c r="L7" i="2"/>
  <c r="L11" i="2"/>
  <c r="A85" i="11"/>
  <c r="L317" i="11"/>
  <c r="A44" i="11"/>
  <c r="A12" i="11"/>
  <c r="A549" i="11"/>
  <c r="A5" i="11"/>
  <c r="E63" i="11"/>
  <c r="H92" i="11"/>
  <c r="H15" i="11"/>
  <c r="C118" i="11"/>
  <c r="E43" i="11"/>
  <c r="A4" i="11"/>
  <c r="G237" i="11"/>
  <c r="I110" i="11"/>
  <c r="I111" i="11"/>
  <c r="I115" i="11"/>
  <c r="I116" i="11"/>
  <c r="I132" i="11"/>
  <c r="H172" i="11"/>
  <c r="H175" i="11"/>
  <c r="H268" i="11"/>
  <c r="H270" i="11"/>
  <c r="I310" i="11"/>
  <c r="I309" i="11"/>
  <c r="H309" i="11"/>
  <c r="H308" i="11"/>
  <c r="G310" i="11"/>
  <c r="G309" i="11"/>
  <c r="G176" i="11"/>
  <c r="C4" i="11"/>
  <c r="G116" i="11"/>
  <c r="G523" i="11"/>
  <c r="G524" i="11"/>
  <c r="G526" i="11"/>
  <c r="H526" i="11"/>
  <c r="A536" i="11"/>
  <c r="A537" i="11"/>
  <c r="A538" i="11"/>
  <c r="A539" i="11"/>
  <c r="A540" i="11"/>
  <c r="A541" i="11"/>
  <c r="A542" i="11"/>
  <c r="A543" i="11"/>
  <c r="A544" i="11"/>
  <c r="A545" i="11"/>
  <c r="A546" i="11"/>
  <c r="A547" i="11"/>
  <c r="A548" i="11"/>
  <c r="A550" i="11"/>
  <c r="A551" i="11"/>
  <c r="A552" i="11"/>
  <c r="A553" i="11"/>
  <c r="A554" i="11"/>
  <c r="A555" i="11"/>
  <c r="A556" i="11"/>
  <c r="A557" i="11"/>
  <c r="A558" i="11"/>
  <c r="A559" i="11"/>
  <c r="A560" i="11"/>
  <c r="A561" i="11"/>
  <c r="A562" i="11"/>
  <c r="A563" i="11"/>
  <c r="A564" i="11"/>
  <c r="A565" i="11"/>
  <c r="B536" i="11"/>
  <c r="B537" i="11"/>
  <c r="B538" i="11"/>
  <c r="B539" i="11"/>
  <c r="B540" i="11"/>
  <c r="B541" i="11"/>
  <c r="B542" i="11"/>
  <c r="B543" i="11"/>
  <c r="B544" i="11"/>
  <c r="B545" i="11"/>
  <c r="B546" i="11"/>
  <c r="B547" i="11"/>
  <c r="B548" i="11"/>
  <c r="B549" i="11"/>
  <c r="B550" i="11"/>
  <c r="B551" i="11"/>
  <c r="B552" i="11"/>
  <c r="B553" i="11"/>
  <c r="B554" i="11"/>
  <c r="B555" i="11"/>
  <c r="B556" i="11"/>
  <c r="B557" i="11"/>
  <c r="B558" i="11"/>
  <c r="B559" i="11"/>
  <c r="B560" i="11"/>
  <c r="B561" i="11"/>
  <c r="B562" i="11"/>
  <c r="B563" i="11"/>
  <c r="B564" i="11"/>
  <c r="B565" i="11"/>
  <c r="C536" i="11"/>
  <c r="C537" i="11"/>
  <c r="C538" i="11"/>
  <c r="C539" i="11"/>
  <c r="C540" i="11"/>
  <c r="C542" i="11"/>
  <c r="C543" i="11"/>
  <c r="C544" i="11"/>
  <c r="C545" i="11"/>
  <c r="C546" i="11"/>
  <c r="C547" i="11"/>
  <c r="C548" i="11"/>
  <c r="C549" i="11"/>
  <c r="C550" i="11"/>
  <c r="C551" i="11"/>
  <c r="C552" i="11"/>
  <c r="C553" i="11"/>
  <c r="C554" i="11"/>
  <c r="C555" i="11"/>
  <c r="C556" i="11"/>
  <c r="C557" i="11"/>
  <c r="C558" i="11"/>
  <c r="C559" i="11"/>
  <c r="C560" i="11"/>
  <c r="C561" i="11"/>
  <c r="C562" i="11"/>
  <c r="C563" i="11"/>
  <c r="C564" i="11"/>
  <c r="C565" i="11"/>
  <c r="D536" i="11"/>
  <c r="D537" i="11"/>
  <c r="D538" i="11"/>
  <c r="D539" i="11"/>
  <c r="D540" i="11"/>
  <c r="D541" i="11"/>
  <c r="D542" i="11"/>
  <c r="D543" i="11"/>
  <c r="D544" i="11"/>
  <c r="D545" i="11"/>
  <c r="D546" i="11"/>
  <c r="D547" i="11"/>
  <c r="D548" i="11"/>
  <c r="D549" i="11"/>
  <c r="D550" i="11"/>
  <c r="D551" i="11"/>
  <c r="D552" i="11"/>
  <c r="D553" i="11"/>
  <c r="D554" i="11"/>
  <c r="D555" i="11"/>
  <c r="D556" i="11"/>
  <c r="D557" i="11"/>
  <c r="D558" i="11"/>
  <c r="D559" i="11"/>
  <c r="D560" i="11"/>
  <c r="D561" i="11"/>
  <c r="D562" i="11"/>
  <c r="D563" i="11"/>
  <c r="D564" i="11"/>
  <c r="D565" i="11"/>
  <c r="E536" i="11"/>
  <c r="E537" i="11"/>
  <c r="E538" i="11"/>
  <c r="E539" i="11"/>
  <c r="E540" i="11"/>
  <c r="E541" i="11"/>
  <c r="E542" i="11"/>
  <c r="E543" i="11"/>
  <c r="E544" i="11"/>
  <c r="E545" i="11"/>
  <c r="E546" i="11"/>
  <c r="E547" i="11"/>
  <c r="E548" i="11"/>
  <c r="E549" i="11"/>
  <c r="E550" i="11"/>
  <c r="E551" i="11"/>
  <c r="E552" i="11"/>
  <c r="E553" i="11"/>
  <c r="E554" i="11"/>
  <c r="E555" i="11"/>
  <c r="E556" i="11"/>
  <c r="E557" i="11"/>
  <c r="E558" i="11"/>
  <c r="E559" i="11"/>
  <c r="E560" i="11"/>
  <c r="E561" i="11"/>
  <c r="E562" i="11"/>
  <c r="E563" i="11"/>
  <c r="E564" i="11"/>
  <c r="E565" i="11"/>
  <c r="G536" i="11"/>
  <c r="G537" i="11"/>
  <c r="G538" i="11"/>
  <c r="G539" i="11"/>
  <c r="G540" i="11"/>
  <c r="G541" i="11"/>
  <c r="G542" i="11"/>
  <c r="G543" i="11"/>
  <c r="G544" i="11"/>
  <c r="G545" i="11"/>
  <c r="G546" i="11"/>
  <c r="G547" i="11"/>
  <c r="G548" i="11"/>
  <c r="G549" i="11"/>
  <c r="G550" i="11"/>
  <c r="G551" i="11"/>
  <c r="G552" i="11"/>
  <c r="G553" i="11"/>
  <c r="G554" i="11"/>
  <c r="G555" i="11"/>
  <c r="G556" i="11"/>
  <c r="G557" i="11"/>
  <c r="G558" i="11"/>
  <c r="G559" i="11"/>
  <c r="G560" i="11"/>
  <c r="G561" i="11"/>
  <c r="G562" i="11"/>
  <c r="G563" i="11"/>
  <c r="G564" i="11"/>
  <c r="G565" i="11"/>
  <c r="H536" i="11"/>
  <c r="H537" i="11"/>
  <c r="H538" i="11"/>
  <c r="H539" i="11"/>
  <c r="H540" i="11"/>
  <c r="H541" i="11"/>
  <c r="H542" i="11"/>
  <c r="H543" i="11"/>
  <c r="H544" i="11"/>
  <c r="H545" i="11"/>
  <c r="H546" i="11"/>
  <c r="H547" i="11"/>
  <c r="H548" i="11"/>
  <c r="H549" i="11"/>
  <c r="H550" i="11"/>
  <c r="H551" i="11"/>
  <c r="H552" i="11"/>
  <c r="H553" i="11"/>
  <c r="H554" i="11"/>
  <c r="H555" i="11"/>
  <c r="H556" i="11"/>
  <c r="H557" i="11"/>
  <c r="H558" i="11"/>
  <c r="H559" i="11"/>
  <c r="H560" i="11"/>
  <c r="H561" i="11"/>
  <c r="H562" i="11"/>
  <c r="H563" i="11"/>
  <c r="H564" i="11"/>
  <c r="H565" i="11"/>
  <c r="I536" i="11"/>
  <c r="I537" i="11"/>
  <c r="I538" i="11"/>
  <c r="I539" i="11"/>
  <c r="I540" i="11"/>
  <c r="I541" i="11"/>
  <c r="I542" i="11"/>
  <c r="I543" i="11"/>
  <c r="I544" i="11"/>
  <c r="I545" i="11"/>
  <c r="I546" i="11"/>
  <c r="I547" i="11"/>
  <c r="I548" i="11"/>
  <c r="I549" i="11"/>
  <c r="I550" i="11"/>
  <c r="I551" i="11"/>
  <c r="I552" i="11"/>
  <c r="I553" i="11"/>
  <c r="I554" i="11"/>
  <c r="I555" i="11"/>
  <c r="I556" i="11"/>
  <c r="I557" i="11"/>
  <c r="I558" i="11"/>
  <c r="I559" i="11"/>
  <c r="I560" i="11"/>
  <c r="I561" i="11"/>
  <c r="I562" i="11"/>
  <c r="I563" i="11"/>
  <c r="I564" i="11"/>
  <c r="I565" i="11"/>
  <c r="K536" i="11"/>
  <c r="K537" i="11"/>
  <c r="K538" i="11"/>
  <c r="K539" i="11"/>
  <c r="K540" i="11"/>
  <c r="K541" i="11"/>
  <c r="K542" i="11"/>
  <c r="K543" i="11"/>
  <c r="K544" i="11"/>
  <c r="K545" i="11"/>
  <c r="K546" i="11"/>
  <c r="K547" i="11"/>
  <c r="K548" i="11"/>
  <c r="K549" i="11"/>
  <c r="K550" i="11"/>
  <c r="K551" i="11"/>
  <c r="K552" i="11"/>
  <c r="K553" i="11"/>
  <c r="K554" i="11"/>
  <c r="K555" i="11"/>
  <c r="K556" i="11"/>
  <c r="K557" i="11"/>
  <c r="K558" i="11"/>
  <c r="K559" i="11"/>
  <c r="K560" i="11"/>
  <c r="K561" i="11"/>
  <c r="K562" i="11"/>
  <c r="K563" i="11"/>
  <c r="K564" i="11"/>
  <c r="K565" i="11"/>
  <c r="L536" i="11"/>
  <c r="L537" i="11"/>
  <c r="L538" i="11"/>
  <c r="L539" i="11"/>
  <c r="L540" i="11"/>
  <c r="L541" i="11"/>
  <c r="L543" i="11"/>
  <c r="L544" i="11"/>
  <c r="L545" i="11"/>
  <c r="L546" i="11"/>
  <c r="L547" i="11"/>
  <c r="L548" i="11"/>
  <c r="L549" i="11"/>
  <c r="L550" i="11"/>
  <c r="L551" i="11"/>
  <c r="L552" i="11"/>
  <c r="L553" i="11"/>
  <c r="L554" i="11"/>
  <c r="L555" i="11"/>
  <c r="L556" i="11"/>
  <c r="L557" i="11"/>
  <c r="L558" i="11"/>
  <c r="L559" i="11"/>
  <c r="L560" i="11"/>
  <c r="L561" i="11"/>
  <c r="L562" i="11"/>
  <c r="L563" i="11"/>
  <c r="L564" i="11"/>
  <c r="L565" i="11"/>
  <c r="I410" i="11"/>
  <c r="I411" i="11"/>
  <c r="G410" i="11"/>
  <c r="G411" i="11"/>
  <c r="G407" i="11"/>
  <c r="G408" i="11"/>
  <c r="G409" i="11"/>
  <c r="A363" i="11"/>
  <c r="C224" i="11"/>
  <c r="A533" i="11"/>
  <c r="B533" i="11"/>
  <c r="C533" i="11"/>
  <c r="D533" i="11"/>
  <c r="E533" i="11"/>
  <c r="G533" i="11"/>
  <c r="H533" i="11"/>
  <c r="I533" i="11"/>
  <c r="K533" i="11"/>
  <c r="L533" i="11"/>
  <c r="A534" i="11"/>
  <c r="B534" i="11"/>
  <c r="C534" i="11"/>
  <c r="D534" i="11"/>
  <c r="E534" i="11"/>
  <c r="G534" i="11"/>
  <c r="H534" i="11"/>
  <c r="I534" i="11"/>
  <c r="K534" i="11"/>
  <c r="L534" i="11"/>
  <c r="A535" i="11"/>
  <c r="B535" i="11"/>
  <c r="C535" i="11"/>
  <c r="D535" i="11"/>
  <c r="E535" i="11"/>
  <c r="G535" i="11"/>
  <c r="H535" i="11"/>
  <c r="I535" i="11"/>
  <c r="K535" i="11"/>
  <c r="L535" i="11"/>
  <c r="A525" i="11"/>
  <c r="B525" i="11"/>
  <c r="C525" i="11"/>
  <c r="D525" i="11"/>
  <c r="E525" i="11"/>
  <c r="G525" i="11"/>
  <c r="H525" i="11"/>
  <c r="I525" i="11"/>
  <c r="K525" i="11"/>
  <c r="L525" i="11"/>
  <c r="A526" i="11"/>
  <c r="B526" i="11"/>
  <c r="C526" i="11"/>
  <c r="D526" i="11"/>
  <c r="E526" i="11"/>
  <c r="I526" i="11"/>
  <c r="K526" i="11"/>
  <c r="L526" i="11"/>
  <c r="A527" i="11"/>
  <c r="B527" i="11"/>
  <c r="C527" i="11"/>
  <c r="D527" i="11"/>
  <c r="E527" i="11"/>
  <c r="G527" i="11"/>
  <c r="H527" i="11"/>
  <c r="I527" i="11"/>
  <c r="K527" i="11"/>
  <c r="L527" i="11"/>
  <c r="A528" i="11"/>
  <c r="B528" i="11"/>
  <c r="C528" i="11"/>
  <c r="D528" i="11"/>
  <c r="E528" i="11"/>
  <c r="G528" i="11"/>
  <c r="H528" i="11"/>
  <c r="I528" i="11"/>
  <c r="K528" i="11"/>
  <c r="L528" i="11"/>
  <c r="A529" i="11"/>
  <c r="B529" i="11"/>
  <c r="C529" i="11"/>
  <c r="D529" i="11"/>
  <c r="E529" i="11"/>
  <c r="G529" i="11"/>
  <c r="H529" i="11"/>
  <c r="I529" i="11"/>
  <c r="K529" i="11"/>
  <c r="L529" i="11"/>
  <c r="A530" i="11"/>
  <c r="B530" i="11"/>
  <c r="C530" i="11"/>
  <c r="D530" i="11"/>
  <c r="E530" i="11"/>
  <c r="G530" i="11"/>
  <c r="H530" i="11"/>
  <c r="I530" i="11"/>
  <c r="K530" i="11"/>
  <c r="L530" i="11"/>
  <c r="A531" i="11"/>
  <c r="B531" i="11"/>
  <c r="C531" i="11"/>
  <c r="D531" i="11"/>
  <c r="E531" i="11"/>
  <c r="G531" i="11"/>
  <c r="H531" i="11"/>
  <c r="I531" i="11"/>
  <c r="K531" i="11"/>
  <c r="L531" i="11"/>
  <c r="A532" i="11"/>
  <c r="B532" i="11"/>
  <c r="C532" i="11"/>
  <c r="D532" i="11"/>
  <c r="E532" i="11"/>
  <c r="G532" i="11"/>
  <c r="H532" i="11"/>
  <c r="I532" i="11"/>
  <c r="K532" i="11"/>
  <c r="L532" i="11"/>
  <c r="A509" i="11"/>
  <c r="A510" i="11"/>
  <c r="A511" i="11"/>
  <c r="A512" i="11"/>
  <c r="A513" i="11"/>
  <c r="A514" i="11"/>
  <c r="A515" i="11"/>
  <c r="A516" i="11"/>
  <c r="A517" i="11"/>
  <c r="A518" i="11"/>
  <c r="A519" i="11"/>
  <c r="A520" i="11"/>
  <c r="A521" i="11"/>
  <c r="A522" i="11"/>
  <c r="A523" i="11"/>
  <c r="A524" i="11"/>
  <c r="B512" i="11"/>
  <c r="C512" i="11"/>
  <c r="D512" i="11"/>
  <c r="E512" i="11"/>
  <c r="G512" i="11"/>
  <c r="H512" i="11"/>
  <c r="I512" i="11"/>
  <c r="K512" i="11"/>
  <c r="L512" i="11"/>
  <c r="B513" i="11"/>
  <c r="C513" i="11"/>
  <c r="D513" i="11"/>
  <c r="E513" i="11"/>
  <c r="G513" i="11"/>
  <c r="H513" i="11"/>
  <c r="I513" i="11"/>
  <c r="K513" i="11"/>
  <c r="L513" i="11"/>
  <c r="B514" i="11"/>
  <c r="C514" i="11"/>
  <c r="D514" i="11"/>
  <c r="E514" i="11"/>
  <c r="G514" i="11"/>
  <c r="H514" i="11"/>
  <c r="I514" i="11"/>
  <c r="K514" i="11"/>
  <c r="L514" i="11"/>
  <c r="B515" i="11"/>
  <c r="C515" i="11"/>
  <c r="D515" i="11"/>
  <c r="E515" i="11"/>
  <c r="G515" i="11"/>
  <c r="H515" i="11"/>
  <c r="I515" i="11"/>
  <c r="K515" i="11"/>
  <c r="L515" i="11"/>
  <c r="B516" i="11"/>
  <c r="C516" i="11"/>
  <c r="D516" i="11"/>
  <c r="E516" i="11"/>
  <c r="G516" i="11"/>
  <c r="H516" i="11"/>
  <c r="I516" i="11"/>
  <c r="K516" i="11"/>
  <c r="L516" i="11"/>
  <c r="B517" i="11"/>
  <c r="C517" i="11"/>
  <c r="D517" i="11"/>
  <c r="E517" i="11"/>
  <c r="G517" i="11"/>
  <c r="H517" i="11"/>
  <c r="I517" i="11"/>
  <c r="K517" i="11"/>
  <c r="L517" i="11"/>
  <c r="B518" i="11"/>
  <c r="C518" i="11"/>
  <c r="D518" i="11"/>
  <c r="E518" i="11"/>
  <c r="G518" i="11"/>
  <c r="H518" i="11"/>
  <c r="I518" i="11"/>
  <c r="K518" i="11"/>
  <c r="L518" i="11"/>
  <c r="B519" i="11"/>
  <c r="C519" i="11"/>
  <c r="D519" i="11"/>
  <c r="E519" i="11"/>
  <c r="G519" i="11"/>
  <c r="H519" i="11"/>
  <c r="I519" i="11"/>
  <c r="K519" i="11"/>
  <c r="L519" i="11"/>
  <c r="B520" i="11"/>
  <c r="C520" i="11"/>
  <c r="D520" i="11"/>
  <c r="E520" i="11"/>
  <c r="G520" i="11"/>
  <c r="H520" i="11"/>
  <c r="I520" i="11"/>
  <c r="K520" i="11"/>
  <c r="L520" i="11"/>
  <c r="B521" i="11"/>
  <c r="C521" i="11"/>
  <c r="D521" i="11"/>
  <c r="E521" i="11"/>
  <c r="G521" i="11"/>
  <c r="H521" i="11"/>
  <c r="I521" i="11"/>
  <c r="K521" i="11"/>
  <c r="L521" i="11"/>
  <c r="B522" i="11"/>
  <c r="C522" i="11"/>
  <c r="D522" i="11"/>
  <c r="E522" i="11"/>
  <c r="G522" i="11"/>
  <c r="H522" i="11"/>
  <c r="I522" i="11"/>
  <c r="K522" i="11"/>
  <c r="L522" i="11"/>
  <c r="B523" i="11"/>
  <c r="C523" i="11"/>
  <c r="D523" i="11"/>
  <c r="E523" i="11"/>
  <c r="H523" i="11"/>
  <c r="I523" i="11"/>
  <c r="K523" i="11"/>
  <c r="L523" i="11"/>
  <c r="B524" i="11"/>
  <c r="C524" i="11"/>
  <c r="D524" i="11"/>
  <c r="E524" i="11"/>
  <c r="H524" i="11"/>
  <c r="I524" i="11"/>
  <c r="K524" i="11"/>
  <c r="L524" i="11"/>
  <c r="B508" i="11"/>
  <c r="C508" i="11"/>
  <c r="D508" i="11"/>
  <c r="E508" i="11"/>
  <c r="G508" i="11"/>
  <c r="H508" i="11"/>
  <c r="I508" i="11"/>
  <c r="K508" i="11"/>
  <c r="L508" i="11"/>
  <c r="B509" i="11"/>
  <c r="C509" i="11"/>
  <c r="D509" i="11"/>
  <c r="E509" i="11"/>
  <c r="G509" i="11"/>
  <c r="H509" i="11"/>
  <c r="I509" i="11"/>
  <c r="K509" i="11"/>
  <c r="L509" i="11"/>
  <c r="B510" i="11"/>
  <c r="C510" i="11"/>
  <c r="D510" i="11"/>
  <c r="E510" i="11"/>
  <c r="G510" i="11"/>
  <c r="H510" i="11"/>
  <c r="I510" i="11"/>
  <c r="K510" i="11"/>
  <c r="L510" i="11"/>
  <c r="B511" i="11"/>
  <c r="C511" i="11"/>
  <c r="D511" i="11"/>
  <c r="E511" i="11"/>
  <c r="G511" i="11"/>
  <c r="H511" i="11"/>
  <c r="I511" i="11"/>
  <c r="K511" i="11"/>
  <c r="L511" i="11"/>
  <c r="A508" i="11"/>
  <c r="K325" i="11"/>
  <c r="A324" i="11"/>
  <c r="C214" i="11"/>
  <c r="J2" i="2"/>
  <c r="A72" i="11"/>
  <c r="C17" i="11"/>
  <c r="H384" i="11"/>
  <c r="A219" i="11"/>
  <c r="A502" i="11"/>
  <c r="B502" i="11"/>
  <c r="C502" i="11"/>
  <c r="D502" i="11"/>
  <c r="E502" i="11"/>
  <c r="G502" i="11"/>
  <c r="H502" i="11"/>
  <c r="I502" i="11"/>
  <c r="K502" i="11"/>
  <c r="L502" i="11"/>
  <c r="A503" i="11"/>
  <c r="B503" i="11"/>
  <c r="C503" i="11"/>
  <c r="D503" i="11"/>
  <c r="E503" i="11"/>
  <c r="G503" i="11"/>
  <c r="H503" i="11"/>
  <c r="I503" i="11"/>
  <c r="K503" i="11"/>
  <c r="L503" i="11"/>
  <c r="A504" i="11"/>
  <c r="B504" i="11"/>
  <c r="C504" i="11"/>
  <c r="D504" i="11"/>
  <c r="E504" i="11"/>
  <c r="G504" i="11"/>
  <c r="H504" i="11"/>
  <c r="I504" i="11"/>
  <c r="K504" i="11"/>
  <c r="L504" i="11"/>
  <c r="A505" i="11"/>
  <c r="B505" i="11"/>
  <c r="C505" i="11"/>
  <c r="D505" i="11"/>
  <c r="E505" i="11"/>
  <c r="G505" i="11"/>
  <c r="H505" i="11"/>
  <c r="I505" i="11"/>
  <c r="K505" i="11"/>
  <c r="L505" i="11"/>
  <c r="A506" i="11"/>
  <c r="B506" i="11"/>
  <c r="C506" i="11"/>
  <c r="D506" i="11"/>
  <c r="E506" i="11"/>
  <c r="G506" i="11"/>
  <c r="H506" i="11"/>
  <c r="I506" i="11"/>
  <c r="K506" i="11"/>
  <c r="L506" i="11"/>
  <c r="C430" i="11"/>
  <c r="A497" i="11"/>
  <c r="B497" i="11"/>
  <c r="C497" i="11"/>
  <c r="D497" i="11"/>
  <c r="E497" i="11"/>
  <c r="G497" i="11"/>
  <c r="H497" i="11"/>
  <c r="I497" i="11"/>
  <c r="K497" i="11"/>
  <c r="L497" i="11"/>
  <c r="A498" i="11"/>
  <c r="B498" i="11"/>
  <c r="C498" i="11"/>
  <c r="D498" i="11"/>
  <c r="E498" i="11"/>
  <c r="G498" i="11"/>
  <c r="H498" i="11"/>
  <c r="I498" i="11"/>
  <c r="K498" i="11"/>
  <c r="L498" i="11"/>
  <c r="A499" i="11"/>
  <c r="B499" i="11"/>
  <c r="C499" i="11"/>
  <c r="D499" i="11"/>
  <c r="E499" i="11"/>
  <c r="G499" i="11"/>
  <c r="H499" i="11"/>
  <c r="I499" i="11"/>
  <c r="K499" i="11"/>
  <c r="L499" i="11"/>
  <c r="A500" i="11"/>
  <c r="B500" i="11"/>
  <c r="C500" i="11"/>
  <c r="D500" i="11"/>
  <c r="E500" i="11"/>
  <c r="G500" i="11"/>
  <c r="H500" i="11"/>
  <c r="I500" i="11"/>
  <c r="K500" i="11"/>
  <c r="L500" i="11"/>
  <c r="A501" i="11"/>
  <c r="B501" i="11"/>
  <c r="C501" i="11"/>
  <c r="D501" i="11"/>
  <c r="E501" i="11"/>
  <c r="G501" i="11"/>
  <c r="H501" i="11"/>
  <c r="I501" i="11"/>
  <c r="K501" i="11"/>
  <c r="L501" i="11"/>
  <c r="A507" i="11"/>
  <c r="B507" i="11"/>
  <c r="C507" i="11"/>
  <c r="D507" i="11"/>
  <c r="E507" i="11"/>
  <c r="G507" i="11"/>
  <c r="H507" i="11"/>
  <c r="I507" i="11"/>
  <c r="K507" i="11"/>
  <c r="L507" i="11"/>
  <c r="H180" i="11"/>
  <c r="A476" i="11"/>
  <c r="B476" i="11"/>
  <c r="C476" i="11"/>
  <c r="D476" i="11"/>
  <c r="E476" i="11"/>
  <c r="G476" i="11"/>
  <c r="H476" i="11"/>
  <c r="I476" i="11"/>
  <c r="K476" i="11"/>
  <c r="L476" i="11"/>
  <c r="A477" i="11"/>
  <c r="B477" i="11"/>
  <c r="C477" i="11"/>
  <c r="D477" i="11"/>
  <c r="E477" i="11"/>
  <c r="G477" i="11"/>
  <c r="H477" i="11"/>
  <c r="I477" i="11"/>
  <c r="K477" i="11"/>
  <c r="L477" i="11"/>
  <c r="A478" i="11"/>
  <c r="B478" i="11"/>
  <c r="C478" i="11"/>
  <c r="D478" i="11"/>
  <c r="E478" i="11"/>
  <c r="G478" i="11"/>
  <c r="H478" i="11"/>
  <c r="I478" i="11"/>
  <c r="K478" i="11"/>
  <c r="L478" i="11"/>
  <c r="A479" i="11"/>
  <c r="B479" i="11"/>
  <c r="C479" i="11"/>
  <c r="D479" i="11"/>
  <c r="E479" i="11"/>
  <c r="G479" i="11"/>
  <c r="H479" i="11"/>
  <c r="I479" i="11"/>
  <c r="K479" i="11"/>
  <c r="L479" i="11"/>
  <c r="A480" i="11"/>
  <c r="B480" i="11"/>
  <c r="C480" i="11"/>
  <c r="D480" i="11"/>
  <c r="E480" i="11"/>
  <c r="G480" i="11"/>
  <c r="H480" i="11"/>
  <c r="I480" i="11"/>
  <c r="K480" i="11"/>
  <c r="L480" i="11"/>
  <c r="A481" i="11"/>
  <c r="B481" i="11"/>
  <c r="C481" i="11"/>
  <c r="D481" i="11"/>
  <c r="E481" i="11"/>
  <c r="G481" i="11"/>
  <c r="H481" i="11"/>
  <c r="I481" i="11"/>
  <c r="K481" i="11"/>
  <c r="L481" i="11"/>
  <c r="A482" i="11"/>
  <c r="B482" i="11"/>
  <c r="C482" i="11"/>
  <c r="D482" i="11"/>
  <c r="E482" i="11"/>
  <c r="G482" i="11"/>
  <c r="H482" i="11"/>
  <c r="I482" i="11"/>
  <c r="K482" i="11"/>
  <c r="L482" i="11"/>
  <c r="A483" i="11"/>
  <c r="B483" i="11"/>
  <c r="C483" i="11"/>
  <c r="D483" i="11"/>
  <c r="E483" i="11"/>
  <c r="G483" i="11"/>
  <c r="H483" i="11"/>
  <c r="I483" i="11"/>
  <c r="K483" i="11"/>
  <c r="L483" i="11"/>
  <c r="A484" i="11"/>
  <c r="B484" i="11"/>
  <c r="C484" i="11"/>
  <c r="D484" i="11"/>
  <c r="E484" i="11"/>
  <c r="G484" i="11"/>
  <c r="H484" i="11"/>
  <c r="I484" i="11"/>
  <c r="K484" i="11"/>
  <c r="L484" i="11"/>
  <c r="A485" i="11"/>
  <c r="B485" i="11"/>
  <c r="C485" i="11"/>
  <c r="D485" i="11"/>
  <c r="E485" i="11"/>
  <c r="G485" i="11"/>
  <c r="H485" i="11"/>
  <c r="I485" i="11"/>
  <c r="K485" i="11"/>
  <c r="L485" i="11"/>
  <c r="A486" i="11"/>
  <c r="B486" i="11"/>
  <c r="C486" i="11"/>
  <c r="D486" i="11"/>
  <c r="E486" i="11"/>
  <c r="G486" i="11"/>
  <c r="H486" i="11"/>
  <c r="I486" i="11"/>
  <c r="K486" i="11"/>
  <c r="L486" i="11"/>
  <c r="A487" i="11"/>
  <c r="B487" i="11"/>
  <c r="C487" i="11"/>
  <c r="D487" i="11"/>
  <c r="E487" i="11"/>
  <c r="G487" i="11"/>
  <c r="H487" i="11"/>
  <c r="I487" i="11"/>
  <c r="K487" i="11"/>
  <c r="L487" i="11"/>
  <c r="A488" i="11"/>
  <c r="B488" i="11"/>
  <c r="C488" i="11"/>
  <c r="D488" i="11"/>
  <c r="E488" i="11"/>
  <c r="G488" i="11"/>
  <c r="H488" i="11"/>
  <c r="I488" i="11"/>
  <c r="K488" i="11"/>
  <c r="L488" i="11"/>
  <c r="A489" i="11"/>
  <c r="B489" i="11"/>
  <c r="C489" i="11"/>
  <c r="D489" i="11"/>
  <c r="E489" i="11"/>
  <c r="G489" i="11"/>
  <c r="H489" i="11"/>
  <c r="I489" i="11"/>
  <c r="K489" i="11"/>
  <c r="L489" i="11"/>
  <c r="A490" i="11"/>
  <c r="B490" i="11"/>
  <c r="C490" i="11"/>
  <c r="D490" i="11"/>
  <c r="E490" i="11"/>
  <c r="G490" i="11"/>
  <c r="H490" i="11"/>
  <c r="I490" i="11"/>
  <c r="K490" i="11"/>
  <c r="L490" i="11"/>
  <c r="A491" i="11"/>
  <c r="B491" i="11"/>
  <c r="C491" i="11"/>
  <c r="D491" i="11"/>
  <c r="E491" i="11"/>
  <c r="G491" i="11"/>
  <c r="H491" i="11"/>
  <c r="I491" i="11"/>
  <c r="K491" i="11"/>
  <c r="L491" i="11"/>
  <c r="A492" i="11"/>
  <c r="B492" i="11"/>
  <c r="C492" i="11"/>
  <c r="D492" i="11"/>
  <c r="E492" i="11"/>
  <c r="G492" i="11"/>
  <c r="H492" i="11"/>
  <c r="I492" i="11"/>
  <c r="K492" i="11"/>
  <c r="L492" i="11"/>
  <c r="A493" i="11"/>
  <c r="B493" i="11"/>
  <c r="C493" i="11"/>
  <c r="D493" i="11"/>
  <c r="E493" i="11"/>
  <c r="G493" i="11"/>
  <c r="H493" i="11"/>
  <c r="I493" i="11"/>
  <c r="K493" i="11"/>
  <c r="L493" i="11"/>
  <c r="A494" i="11"/>
  <c r="B494" i="11"/>
  <c r="C494" i="11"/>
  <c r="D494" i="11"/>
  <c r="E494" i="11"/>
  <c r="G494" i="11"/>
  <c r="H494" i="11"/>
  <c r="I494" i="11"/>
  <c r="K494" i="11"/>
  <c r="L494" i="11"/>
  <c r="A495" i="11"/>
  <c r="B495" i="11"/>
  <c r="C495" i="11"/>
  <c r="D495" i="11"/>
  <c r="E495" i="11"/>
  <c r="G495" i="11"/>
  <c r="H495" i="11"/>
  <c r="I495" i="11"/>
  <c r="K495" i="11"/>
  <c r="L495" i="11"/>
  <c r="A496" i="11"/>
  <c r="B496" i="11"/>
  <c r="C496" i="11"/>
  <c r="D496" i="11"/>
  <c r="E496" i="11"/>
  <c r="G496" i="11"/>
  <c r="H496" i="11"/>
  <c r="I496" i="11"/>
  <c r="K496" i="11"/>
  <c r="L496" i="11"/>
  <c r="B475" i="11"/>
  <c r="C475" i="11"/>
  <c r="D475" i="11"/>
  <c r="E475" i="11"/>
  <c r="G475" i="11"/>
  <c r="H475" i="11"/>
  <c r="I475" i="11"/>
  <c r="K475" i="11"/>
  <c r="L475" i="11"/>
  <c r="A475" i="11"/>
  <c r="C3" i="11"/>
  <c r="A8" i="11"/>
  <c r="C83" i="11"/>
  <c r="A442" i="11"/>
  <c r="I278" i="11"/>
  <c r="A473" i="11"/>
  <c r="B473" i="11"/>
  <c r="C473" i="11"/>
  <c r="D473" i="11"/>
  <c r="E473" i="11"/>
  <c r="G473" i="11"/>
  <c r="H473" i="11"/>
  <c r="I473" i="11"/>
  <c r="K473" i="11"/>
  <c r="L473" i="11"/>
  <c r="A474" i="11"/>
  <c r="B474" i="11"/>
  <c r="C474" i="11"/>
  <c r="D474" i="11"/>
  <c r="E474" i="11"/>
  <c r="G474" i="11"/>
  <c r="H474" i="11"/>
  <c r="I474" i="11"/>
  <c r="K474" i="11"/>
  <c r="L474" i="11"/>
  <c r="A443" i="11"/>
  <c r="B443" i="11"/>
  <c r="C443" i="11"/>
  <c r="D443" i="11"/>
  <c r="E443" i="11"/>
  <c r="G443" i="11"/>
  <c r="H443" i="11"/>
  <c r="I443" i="11"/>
  <c r="K443" i="11"/>
  <c r="L443" i="11"/>
  <c r="A444" i="11"/>
  <c r="B444" i="11"/>
  <c r="C444" i="11"/>
  <c r="D444" i="11"/>
  <c r="E444" i="11"/>
  <c r="G444" i="11"/>
  <c r="H444" i="11"/>
  <c r="I444" i="11"/>
  <c r="K444" i="11"/>
  <c r="L444" i="11"/>
  <c r="A445" i="11"/>
  <c r="B445" i="11"/>
  <c r="C445" i="11"/>
  <c r="D445" i="11"/>
  <c r="E445" i="11"/>
  <c r="G445" i="11"/>
  <c r="H445" i="11"/>
  <c r="I445" i="11"/>
  <c r="K445" i="11"/>
  <c r="L445" i="11"/>
  <c r="A446" i="11"/>
  <c r="B446" i="11"/>
  <c r="C446" i="11"/>
  <c r="D446" i="11"/>
  <c r="E446" i="11"/>
  <c r="G446" i="11"/>
  <c r="H446" i="11"/>
  <c r="I446" i="11"/>
  <c r="K446" i="11"/>
  <c r="L446" i="11"/>
  <c r="A447" i="11"/>
  <c r="B447" i="11"/>
  <c r="C447" i="11"/>
  <c r="D447" i="11"/>
  <c r="E447" i="11"/>
  <c r="G447" i="11"/>
  <c r="H447" i="11"/>
  <c r="I447" i="11"/>
  <c r="K447" i="11"/>
  <c r="L447" i="11"/>
  <c r="A448" i="11"/>
  <c r="B448" i="11"/>
  <c r="C448" i="11"/>
  <c r="D448" i="11"/>
  <c r="E448" i="11"/>
  <c r="G448" i="11"/>
  <c r="H448" i="11"/>
  <c r="I448" i="11"/>
  <c r="K448" i="11"/>
  <c r="L448" i="11"/>
  <c r="A449" i="11"/>
  <c r="B449" i="11"/>
  <c r="C449" i="11"/>
  <c r="D449" i="11"/>
  <c r="E449" i="11"/>
  <c r="G449" i="11"/>
  <c r="H449" i="11"/>
  <c r="I449" i="11"/>
  <c r="K449" i="11"/>
  <c r="L449" i="11"/>
  <c r="A450" i="11"/>
  <c r="B450" i="11"/>
  <c r="C450" i="11"/>
  <c r="D450" i="11"/>
  <c r="E450" i="11"/>
  <c r="G450" i="11"/>
  <c r="H450" i="11"/>
  <c r="I450" i="11"/>
  <c r="K450" i="11"/>
  <c r="L450" i="11"/>
  <c r="A451" i="11"/>
  <c r="B451" i="11"/>
  <c r="C451" i="11"/>
  <c r="D451" i="11"/>
  <c r="E451" i="11"/>
  <c r="G451" i="11"/>
  <c r="H451" i="11"/>
  <c r="I451" i="11"/>
  <c r="K451" i="11"/>
  <c r="L451" i="11"/>
  <c r="A452" i="11"/>
  <c r="B452" i="11"/>
  <c r="C452" i="11"/>
  <c r="D452" i="11"/>
  <c r="E452" i="11"/>
  <c r="G452" i="11"/>
  <c r="H452" i="11"/>
  <c r="I452" i="11"/>
  <c r="K452" i="11"/>
  <c r="L452" i="11"/>
  <c r="A453" i="11"/>
  <c r="B453" i="11"/>
  <c r="C453" i="11"/>
  <c r="D453" i="11"/>
  <c r="E453" i="11"/>
  <c r="G453" i="11"/>
  <c r="H453" i="11"/>
  <c r="I453" i="11"/>
  <c r="K453" i="11"/>
  <c r="L453" i="11"/>
  <c r="A454" i="11"/>
  <c r="B454" i="11"/>
  <c r="C454" i="11"/>
  <c r="D454" i="11"/>
  <c r="E454" i="11"/>
  <c r="G454" i="11"/>
  <c r="H454" i="11"/>
  <c r="I454" i="11"/>
  <c r="K454" i="11"/>
  <c r="L454" i="11"/>
  <c r="A455" i="11"/>
  <c r="B455" i="11"/>
  <c r="C455" i="11"/>
  <c r="D455" i="11"/>
  <c r="E455" i="11"/>
  <c r="G455" i="11"/>
  <c r="H455" i="11"/>
  <c r="I455" i="11"/>
  <c r="K455" i="11"/>
  <c r="L455" i="11"/>
  <c r="A456" i="11"/>
  <c r="B456" i="11"/>
  <c r="C456" i="11"/>
  <c r="D456" i="11"/>
  <c r="E456" i="11"/>
  <c r="G456" i="11"/>
  <c r="H456" i="11"/>
  <c r="I456" i="11"/>
  <c r="K456" i="11"/>
  <c r="L456" i="11"/>
  <c r="A457" i="11"/>
  <c r="B457" i="11"/>
  <c r="C457" i="11"/>
  <c r="D457" i="11"/>
  <c r="E457" i="11"/>
  <c r="G457" i="11"/>
  <c r="H457" i="11"/>
  <c r="I457" i="11"/>
  <c r="K457" i="11"/>
  <c r="L457" i="11"/>
  <c r="A458" i="11"/>
  <c r="B458" i="11"/>
  <c r="C458" i="11"/>
  <c r="D458" i="11"/>
  <c r="E458" i="11"/>
  <c r="G458" i="11"/>
  <c r="H458" i="11"/>
  <c r="I458" i="11"/>
  <c r="K458" i="11"/>
  <c r="L458" i="11"/>
  <c r="A459" i="11"/>
  <c r="B459" i="11"/>
  <c r="C459" i="11"/>
  <c r="D459" i="11"/>
  <c r="E459" i="11"/>
  <c r="G459" i="11"/>
  <c r="H459" i="11"/>
  <c r="I459" i="11"/>
  <c r="K459" i="11"/>
  <c r="L459" i="11"/>
  <c r="A460" i="11"/>
  <c r="B460" i="11"/>
  <c r="C460" i="11"/>
  <c r="D460" i="11"/>
  <c r="E460" i="11"/>
  <c r="G460" i="11"/>
  <c r="H460" i="11"/>
  <c r="I460" i="11"/>
  <c r="K460" i="11"/>
  <c r="L460" i="11"/>
  <c r="A461" i="11"/>
  <c r="B461" i="11"/>
  <c r="C461" i="11"/>
  <c r="D461" i="11"/>
  <c r="E461" i="11"/>
  <c r="G461" i="11"/>
  <c r="H461" i="11"/>
  <c r="I461" i="11"/>
  <c r="K461" i="11"/>
  <c r="L461" i="11"/>
  <c r="A462" i="11"/>
  <c r="B462" i="11"/>
  <c r="C462" i="11"/>
  <c r="D462" i="11"/>
  <c r="E462" i="11"/>
  <c r="G462" i="11"/>
  <c r="H462" i="11"/>
  <c r="I462" i="11"/>
  <c r="K462" i="11"/>
  <c r="L462" i="11"/>
  <c r="A463" i="11"/>
  <c r="B463" i="11"/>
  <c r="C463" i="11"/>
  <c r="D463" i="11"/>
  <c r="E463" i="11"/>
  <c r="G463" i="11"/>
  <c r="H463" i="11"/>
  <c r="I463" i="11"/>
  <c r="K463" i="11"/>
  <c r="L463" i="11"/>
  <c r="A464" i="11"/>
  <c r="B464" i="11"/>
  <c r="C464" i="11"/>
  <c r="D464" i="11"/>
  <c r="E464" i="11"/>
  <c r="G464" i="11"/>
  <c r="H464" i="11"/>
  <c r="I464" i="11"/>
  <c r="K464" i="11"/>
  <c r="L464" i="11"/>
  <c r="A465" i="11"/>
  <c r="B465" i="11"/>
  <c r="C465" i="11"/>
  <c r="D465" i="11"/>
  <c r="E465" i="11"/>
  <c r="G465" i="11"/>
  <c r="H465" i="11"/>
  <c r="I465" i="11"/>
  <c r="K465" i="11"/>
  <c r="L465" i="11"/>
  <c r="A466" i="11"/>
  <c r="B466" i="11"/>
  <c r="C466" i="11"/>
  <c r="D466" i="11"/>
  <c r="E466" i="11"/>
  <c r="G466" i="11"/>
  <c r="H466" i="11"/>
  <c r="I466" i="11"/>
  <c r="K466" i="11"/>
  <c r="L466" i="11"/>
  <c r="A467" i="11"/>
  <c r="B467" i="11"/>
  <c r="C467" i="11"/>
  <c r="D467" i="11"/>
  <c r="E467" i="11"/>
  <c r="G467" i="11"/>
  <c r="H467" i="11"/>
  <c r="I467" i="11"/>
  <c r="K467" i="11"/>
  <c r="L467" i="11"/>
  <c r="A468" i="11"/>
  <c r="B468" i="11"/>
  <c r="C468" i="11"/>
  <c r="D468" i="11"/>
  <c r="E468" i="11"/>
  <c r="G468" i="11"/>
  <c r="H468" i="11"/>
  <c r="I468" i="11"/>
  <c r="K468" i="11"/>
  <c r="L468" i="11"/>
  <c r="A469" i="11"/>
  <c r="B469" i="11"/>
  <c r="C469" i="11"/>
  <c r="D469" i="11"/>
  <c r="E469" i="11"/>
  <c r="G469" i="11"/>
  <c r="H469" i="11"/>
  <c r="I469" i="11"/>
  <c r="K469" i="11"/>
  <c r="L469" i="11"/>
  <c r="A470" i="11"/>
  <c r="B470" i="11"/>
  <c r="C470" i="11"/>
  <c r="D470" i="11"/>
  <c r="E470" i="11"/>
  <c r="G470" i="11"/>
  <c r="H470" i="11"/>
  <c r="I470" i="11"/>
  <c r="K470" i="11"/>
  <c r="L470" i="11"/>
  <c r="A471" i="11"/>
  <c r="B471" i="11"/>
  <c r="C471" i="11"/>
  <c r="D471" i="11"/>
  <c r="E471" i="11"/>
  <c r="G471" i="11"/>
  <c r="H471" i="11"/>
  <c r="I471" i="11"/>
  <c r="K471" i="11"/>
  <c r="L471" i="11"/>
  <c r="A472" i="11"/>
  <c r="B472" i="11"/>
  <c r="C472" i="11"/>
  <c r="D472" i="11"/>
  <c r="E472" i="11"/>
  <c r="G472" i="11"/>
  <c r="H472" i="11"/>
  <c r="I472" i="11"/>
  <c r="K472" i="11"/>
  <c r="L472" i="11"/>
  <c r="K392" i="11"/>
  <c r="K393" i="11"/>
  <c r="K394" i="11"/>
  <c r="K395" i="11"/>
  <c r="K396" i="11"/>
  <c r="K397" i="11"/>
  <c r="K398" i="11"/>
  <c r="K399" i="11"/>
  <c r="K400" i="11"/>
  <c r="K401" i="11"/>
  <c r="K402" i="11"/>
  <c r="K403" i="11"/>
  <c r="K404" i="11"/>
  <c r="K405" i="11"/>
  <c r="K406" i="11"/>
  <c r="K407" i="11"/>
  <c r="K408" i="11"/>
  <c r="K409" i="11"/>
  <c r="K410" i="11"/>
  <c r="K411" i="11"/>
  <c r="K412" i="11"/>
  <c r="K413" i="11"/>
  <c r="K414" i="11"/>
  <c r="K415" i="11"/>
  <c r="K416" i="11"/>
  <c r="K417" i="11"/>
  <c r="K418" i="11"/>
  <c r="K419" i="11"/>
  <c r="K420" i="11"/>
  <c r="K421" i="11"/>
  <c r="K422" i="11"/>
  <c r="K423" i="11"/>
  <c r="K424" i="11"/>
  <c r="K425" i="11"/>
  <c r="I392" i="11"/>
  <c r="I393" i="11"/>
  <c r="I394" i="11"/>
  <c r="I395" i="11"/>
  <c r="I396" i="11"/>
  <c r="I397" i="11"/>
  <c r="I398" i="11"/>
  <c r="I399" i="11"/>
  <c r="I400" i="11"/>
  <c r="I401" i="11"/>
  <c r="I402" i="11"/>
  <c r="I403" i="11"/>
  <c r="I404" i="11"/>
  <c r="I405" i="11"/>
  <c r="I406" i="11"/>
  <c r="I407" i="11"/>
  <c r="I408" i="11"/>
  <c r="I409" i="11"/>
  <c r="I412" i="11"/>
  <c r="I413" i="11"/>
  <c r="I414" i="11"/>
  <c r="I415" i="11"/>
  <c r="I416" i="11"/>
  <c r="I417" i="11"/>
  <c r="I418" i="11"/>
  <c r="I419" i="11"/>
  <c r="I420" i="11"/>
  <c r="I421" i="11"/>
  <c r="I422" i="11"/>
  <c r="I423" i="11"/>
  <c r="I424" i="11"/>
  <c r="I425" i="11"/>
  <c r="D392" i="11"/>
  <c r="D393" i="11"/>
  <c r="D394" i="11"/>
  <c r="D395" i="11"/>
  <c r="D396" i="11"/>
  <c r="D397" i="11"/>
  <c r="D398" i="11"/>
  <c r="D399" i="11"/>
  <c r="D400" i="11"/>
  <c r="D401" i="11"/>
  <c r="D402" i="11"/>
  <c r="D403" i="11"/>
  <c r="D404" i="11"/>
  <c r="D405" i="11"/>
  <c r="D406" i="11"/>
  <c r="D407" i="11"/>
  <c r="D408" i="11"/>
  <c r="D409" i="11"/>
  <c r="D410" i="11"/>
  <c r="D411" i="11"/>
  <c r="D412" i="11"/>
  <c r="D413" i="11"/>
  <c r="D414" i="11"/>
  <c r="D415" i="11"/>
  <c r="D416" i="11"/>
  <c r="D417" i="11"/>
  <c r="D418" i="11"/>
  <c r="D419" i="11"/>
  <c r="D420" i="11"/>
  <c r="D421" i="11"/>
  <c r="D422" i="11"/>
  <c r="D423" i="11"/>
  <c r="D424" i="11"/>
  <c r="D425" i="11"/>
  <c r="D426" i="11"/>
  <c r="D427" i="11"/>
  <c r="D428" i="11"/>
  <c r="D429" i="11"/>
  <c r="D430" i="11"/>
  <c r="D431" i="11"/>
  <c r="D432" i="11"/>
  <c r="D433" i="11"/>
  <c r="D434" i="11"/>
  <c r="D435" i="11"/>
  <c r="D436" i="11"/>
  <c r="D437" i="11"/>
  <c r="D438" i="11"/>
  <c r="D439" i="11"/>
  <c r="D440" i="11"/>
  <c r="D441" i="11"/>
  <c r="D442" i="11"/>
  <c r="C392" i="11"/>
  <c r="C393" i="11"/>
  <c r="C394" i="11"/>
  <c r="C395" i="11"/>
  <c r="C396" i="11"/>
  <c r="C397" i="11"/>
  <c r="C398" i="11"/>
  <c r="C399" i="11"/>
  <c r="C400" i="11"/>
  <c r="C401" i="11"/>
  <c r="C402" i="11"/>
  <c r="C403" i="11"/>
  <c r="C404" i="11"/>
  <c r="C405" i="11"/>
  <c r="C406" i="11"/>
  <c r="C407" i="11"/>
  <c r="C408" i="11"/>
  <c r="C409" i="11"/>
  <c r="C410" i="11"/>
  <c r="C411" i="11"/>
  <c r="C412" i="11"/>
  <c r="C413" i="11"/>
  <c r="C414" i="11"/>
  <c r="C415" i="11"/>
  <c r="C416" i="11"/>
  <c r="C417" i="11"/>
  <c r="C418" i="11"/>
  <c r="C419" i="11"/>
  <c r="C420" i="11"/>
  <c r="C421" i="11"/>
  <c r="C422" i="11"/>
  <c r="C423" i="11"/>
  <c r="C424" i="11"/>
  <c r="C425" i="11"/>
  <c r="A392" i="11"/>
  <c r="A393" i="11"/>
  <c r="A394" i="11"/>
  <c r="A395" i="11"/>
  <c r="A396" i="11"/>
  <c r="A397" i="11"/>
  <c r="A398" i="11"/>
  <c r="A399" i="11"/>
  <c r="A400" i="11"/>
  <c r="A401" i="11"/>
  <c r="A402" i="11"/>
  <c r="A403" i="11"/>
  <c r="A404" i="11"/>
  <c r="A405" i="11"/>
  <c r="A406" i="11"/>
  <c r="A407" i="11"/>
  <c r="A408" i="11"/>
  <c r="A409" i="11"/>
  <c r="A410" i="11"/>
  <c r="A411" i="11"/>
  <c r="A412" i="11"/>
  <c r="A413" i="11"/>
  <c r="A414" i="11"/>
  <c r="A415" i="11"/>
  <c r="A416" i="11"/>
  <c r="A417" i="11"/>
  <c r="A418" i="11"/>
  <c r="A419" i="11"/>
  <c r="A420" i="11"/>
  <c r="A421" i="11"/>
  <c r="A422" i="11"/>
  <c r="A423" i="11"/>
  <c r="A424" i="11"/>
  <c r="A425" i="11"/>
  <c r="A426" i="11"/>
  <c r="A427" i="11"/>
  <c r="A428" i="11"/>
  <c r="A429" i="11"/>
  <c r="A430" i="11"/>
  <c r="A431" i="11"/>
  <c r="A432" i="11"/>
  <c r="A433" i="11"/>
  <c r="A434" i="11"/>
  <c r="A435" i="11"/>
  <c r="A436" i="11"/>
  <c r="A437" i="11"/>
  <c r="A438" i="11"/>
  <c r="A439" i="11"/>
  <c r="A440" i="11"/>
  <c r="A441" i="11"/>
  <c r="B392" i="11"/>
  <c r="B393" i="11"/>
  <c r="B394" i="11"/>
  <c r="B395" i="11"/>
  <c r="B396" i="11"/>
  <c r="B397" i="11"/>
  <c r="B398" i="11"/>
  <c r="B399" i="11"/>
  <c r="B400" i="11"/>
  <c r="B401" i="11"/>
  <c r="B402" i="11"/>
  <c r="B403" i="11"/>
  <c r="B404" i="11"/>
  <c r="B405" i="11"/>
  <c r="B406" i="11"/>
  <c r="B407" i="11"/>
  <c r="B408" i="11"/>
  <c r="B409" i="11"/>
  <c r="B410" i="11"/>
  <c r="B411" i="11"/>
  <c r="B412" i="11"/>
  <c r="B413" i="11"/>
  <c r="B414" i="11"/>
  <c r="B415" i="11"/>
  <c r="B416" i="11"/>
  <c r="B417" i="11"/>
  <c r="B418" i="11"/>
  <c r="B419" i="11"/>
  <c r="B420" i="11"/>
  <c r="B421" i="11"/>
  <c r="B422" i="11"/>
  <c r="B423" i="11"/>
  <c r="B424" i="11"/>
  <c r="B425" i="11"/>
  <c r="B426" i="11"/>
  <c r="B427" i="11"/>
  <c r="B428" i="11"/>
  <c r="B429" i="11"/>
  <c r="B430" i="11"/>
  <c r="B431" i="11"/>
  <c r="B432" i="11"/>
  <c r="B433" i="11"/>
  <c r="B434" i="11"/>
  <c r="B435" i="11"/>
  <c r="B436" i="11"/>
  <c r="B437" i="11"/>
  <c r="B438" i="11"/>
  <c r="B439" i="11"/>
  <c r="B440" i="11"/>
  <c r="B441" i="11"/>
  <c r="B442" i="11"/>
  <c r="C426" i="11"/>
  <c r="C427" i="11"/>
  <c r="C428" i="11"/>
  <c r="C429" i="11"/>
  <c r="C431" i="11"/>
  <c r="C432" i="11"/>
  <c r="C433" i="11"/>
  <c r="C434" i="11"/>
  <c r="C435" i="11"/>
  <c r="C436" i="11"/>
  <c r="C437" i="11"/>
  <c r="C438" i="11"/>
  <c r="C439" i="11"/>
  <c r="C440" i="11"/>
  <c r="C441" i="11"/>
  <c r="C442" i="11"/>
  <c r="E392" i="11"/>
  <c r="E393" i="11"/>
  <c r="E394" i="11"/>
  <c r="E395" i="11"/>
  <c r="E396" i="11"/>
  <c r="E397" i="11"/>
  <c r="E398" i="11"/>
  <c r="E399" i="11"/>
  <c r="E400" i="11"/>
  <c r="E401" i="11"/>
  <c r="E402" i="11"/>
  <c r="E403" i="11"/>
  <c r="E404" i="11"/>
  <c r="E405" i="11"/>
  <c r="E406" i="11"/>
  <c r="E407" i="11"/>
  <c r="E408" i="11"/>
  <c r="E409" i="11"/>
  <c r="E410" i="11"/>
  <c r="E411" i="11"/>
  <c r="E412" i="11"/>
  <c r="E413" i="11"/>
  <c r="E414" i="11"/>
  <c r="E415" i="11"/>
  <c r="E416" i="11"/>
  <c r="E417" i="11"/>
  <c r="E418" i="11"/>
  <c r="E419" i="11"/>
  <c r="E420" i="11"/>
  <c r="E421" i="11"/>
  <c r="E422" i="11"/>
  <c r="E423" i="11"/>
  <c r="E424" i="11"/>
  <c r="E425" i="11"/>
  <c r="E426" i="11"/>
  <c r="E427" i="11"/>
  <c r="E428" i="11"/>
  <c r="E429" i="11"/>
  <c r="E430" i="11"/>
  <c r="E431" i="11"/>
  <c r="E432" i="11"/>
  <c r="E433" i="11"/>
  <c r="E434" i="11"/>
  <c r="E435" i="11"/>
  <c r="E436" i="11"/>
  <c r="E437" i="11"/>
  <c r="E438" i="11"/>
  <c r="E439" i="11"/>
  <c r="E440" i="11"/>
  <c r="E441" i="11"/>
  <c r="E442" i="11"/>
  <c r="G392" i="11"/>
  <c r="G393" i="11"/>
  <c r="G394" i="11"/>
  <c r="G395" i="11"/>
  <c r="G396" i="11"/>
  <c r="G397" i="11"/>
  <c r="G398" i="11"/>
  <c r="G399" i="11"/>
  <c r="G400" i="11"/>
  <c r="G401" i="11"/>
  <c r="G402" i="11"/>
  <c r="G403" i="11"/>
  <c r="G404" i="11"/>
  <c r="G405" i="11"/>
  <c r="G406" i="11"/>
  <c r="G412" i="11"/>
  <c r="G413" i="11"/>
  <c r="G414" i="11"/>
  <c r="G415" i="11"/>
  <c r="G416" i="11"/>
  <c r="G417" i="11"/>
  <c r="G418" i="11"/>
  <c r="G419" i="11"/>
  <c r="G420" i="11"/>
  <c r="G421" i="11"/>
  <c r="G422" i="11"/>
  <c r="G423" i="11"/>
  <c r="G424" i="11"/>
  <c r="G425" i="11"/>
  <c r="G426" i="11"/>
  <c r="G427" i="11"/>
  <c r="G429" i="11"/>
  <c r="G430" i="11"/>
  <c r="G431" i="11"/>
  <c r="G432" i="11"/>
  <c r="G433" i="11"/>
  <c r="G434" i="11"/>
  <c r="G435" i="11"/>
  <c r="G436" i="11"/>
  <c r="G437" i="11"/>
  <c r="G438" i="11"/>
  <c r="G439" i="11"/>
  <c r="G440" i="11"/>
  <c r="G441" i="11"/>
  <c r="G442" i="11"/>
  <c r="H392" i="11"/>
  <c r="H393" i="11"/>
  <c r="H394" i="11"/>
  <c r="H395" i="11"/>
  <c r="H396" i="11"/>
  <c r="H397" i="11"/>
  <c r="H398" i="11"/>
  <c r="H399" i="11"/>
  <c r="H400" i="11"/>
  <c r="H401" i="11"/>
  <c r="H402" i="11"/>
  <c r="H403" i="11"/>
  <c r="H404" i="11"/>
  <c r="H405" i="11"/>
  <c r="H406" i="11"/>
  <c r="H407" i="11"/>
  <c r="H408" i="11"/>
  <c r="H409" i="11"/>
  <c r="H410" i="11"/>
  <c r="H411" i="11"/>
  <c r="H412" i="11"/>
  <c r="H413" i="11"/>
  <c r="H414" i="11"/>
  <c r="H415" i="11"/>
  <c r="H416" i="11"/>
  <c r="H417" i="11"/>
  <c r="H418" i="11"/>
  <c r="H419" i="11"/>
  <c r="H420" i="11"/>
  <c r="H421" i="11"/>
  <c r="H422" i="11"/>
  <c r="H423" i="11"/>
  <c r="H424" i="11"/>
  <c r="H425" i="11"/>
  <c r="H426" i="11"/>
  <c r="H427" i="11"/>
  <c r="H428" i="11"/>
  <c r="H429" i="11"/>
  <c r="H430" i="11"/>
  <c r="H431" i="11"/>
  <c r="H432" i="11"/>
  <c r="H433" i="11"/>
  <c r="H434" i="11"/>
  <c r="H435" i="11"/>
  <c r="H436" i="11"/>
  <c r="H437" i="11"/>
  <c r="H438" i="11"/>
  <c r="H439" i="11"/>
  <c r="H440" i="11"/>
  <c r="H441" i="11"/>
  <c r="H442" i="11"/>
  <c r="I426" i="11"/>
  <c r="I427" i="11"/>
  <c r="I428" i="11"/>
  <c r="I429" i="11"/>
  <c r="I430" i="11"/>
  <c r="I431" i="11"/>
  <c r="I432" i="11"/>
  <c r="I433" i="11"/>
  <c r="I434" i="11"/>
  <c r="I435" i="11"/>
  <c r="I436" i="11"/>
  <c r="I437" i="11"/>
  <c r="I438" i="11"/>
  <c r="I439" i="11"/>
  <c r="I440" i="11"/>
  <c r="I441" i="11"/>
  <c r="I442" i="11"/>
  <c r="K426" i="11"/>
  <c r="K427" i="11"/>
  <c r="K428" i="11"/>
  <c r="K429" i="11"/>
  <c r="K430" i="11"/>
  <c r="K431" i="11"/>
  <c r="K432" i="11"/>
  <c r="K433" i="11"/>
  <c r="K434" i="11"/>
  <c r="K435" i="11"/>
  <c r="K436" i="11"/>
  <c r="K437" i="11"/>
  <c r="K438" i="11"/>
  <c r="K439" i="11"/>
  <c r="K440" i="11"/>
  <c r="K441" i="11"/>
  <c r="K442" i="11"/>
  <c r="L392" i="11"/>
  <c r="L393" i="11"/>
  <c r="L394" i="11"/>
  <c r="L395" i="11"/>
  <c r="L396" i="11"/>
  <c r="L397" i="11"/>
  <c r="L398" i="11"/>
  <c r="L399" i="11"/>
  <c r="L400" i="11"/>
  <c r="L401" i="11"/>
  <c r="L402" i="11"/>
  <c r="L403" i="11"/>
  <c r="L404" i="11"/>
  <c r="L405" i="11"/>
  <c r="L406" i="11"/>
  <c r="L407" i="11"/>
  <c r="L408" i="11"/>
  <c r="L409" i="11"/>
  <c r="L410" i="11"/>
  <c r="L412" i="11"/>
  <c r="L413" i="11"/>
  <c r="L414" i="11"/>
  <c r="L415" i="11"/>
  <c r="L416" i="11"/>
  <c r="L417" i="11"/>
  <c r="L418" i="11"/>
  <c r="L419" i="11"/>
  <c r="L420" i="11"/>
  <c r="L421" i="11"/>
  <c r="L422" i="11"/>
  <c r="L423" i="11"/>
  <c r="L424" i="11"/>
  <c r="L425" i="11"/>
  <c r="L426" i="11"/>
  <c r="L427" i="11"/>
  <c r="L428" i="11"/>
  <c r="L429" i="11"/>
  <c r="L430" i="11"/>
  <c r="L431" i="11"/>
  <c r="L432" i="11"/>
  <c r="L433" i="11"/>
  <c r="L434" i="11"/>
  <c r="L435" i="11"/>
  <c r="L436" i="11"/>
  <c r="L437" i="11"/>
  <c r="L438" i="11"/>
  <c r="L439" i="11"/>
  <c r="L440" i="11"/>
  <c r="L441" i="11"/>
  <c r="L442" i="11"/>
  <c r="C289" i="11"/>
  <c r="A389" i="11"/>
  <c r="A390" i="11"/>
  <c r="A391" i="11"/>
  <c r="L390" i="11"/>
  <c r="L391" i="11"/>
  <c r="I390" i="11"/>
  <c r="K390" i="11"/>
  <c r="I391" i="11"/>
  <c r="K391" i="11"/>
  <c r="D390" i="11"/>
  <c r="D391" i="11"/>
  <c r="E390" i="11"/>
  <c r="C390" i="11"/>
  <c r="C391" i="11"/>
  <c r="B391" i="11"/>
  <c r="E391" i="11"/>
  <c r="G391" i="11"/>
  <c r="H391" i="11"/>
  <c r="G390" i="11"/>
  <c r="H390" i="11"/>
  <c r="A386" i="11"/>
  <c r="A387" i="11"/>
  <c r="A388" i="11"/>
  <c r="E386" i="11"/>
  <c r="E387" i="11"/>
  <c r="E388" i="11"/>
  <c r="E389" i="11"/>
  <c r="G386" i="11"/>
  <c r="G387" i="11"/>
  <c r="G388" i="11"/>
  <c r="G389" i="11"/>
  <c r="H386" i="11"/>
  <c r="H387" i="11"/>
  <c r="H388" i="11"/>
  <c r="H389" i="11"/>
  <c r="A385" i="11"/>
  <c r="E385" i="11"/>
  <c r="G385" i="11"/>
  <c r="A384" i="11"/>
  <c r="E384" i="11"/>
  <c r="G384" i="11"/>
  <c r="A383" i="11"/>
  <c r="A381" i="11"/>
  <c r="A382" i="11"/>
  <c r="B390" i="11"/>
  <c r="C383" i="11"/>
  <c r="C384" i="11"/>
  <c r="C385" i="11"/>
  <c r="C386" i="11"/>
  <c r="C387" i="11"/>
  <c r="C388" i="11"/>
  <c r="C389" i="11"/>
  <c r="A374" i="11"/>
  <c r="A375" i="11"/>
  <c r="A376" i="11"/>
  <c r="A377" i="11"/>
  <c r="A378" i="11"/>
  <c r="A379" i="11"/>
  <c r="A380" i="11"/>
  <c r="B373" i="11"/>
  <c r="B374" i="11"/>
  <c r="B375" i="11"/>
  <c r="B376" i="11"/>
  <c r="B377" i="11"/>
  <c r="B378" i="11"/>
  <c r="B379" i="11"/>
  <c r="B380" i="11"/>
  <c r="B381" i="11"/>
  <c r="B382" i="11"/>
  <c r="B383" i="11"/>
  <c r="B384" i="11"/>
  <c r="B385" i="11"/>
  <c r="B386" i="11"/>
  <c r="B387" i="11"/>
  <c r="B388" i="11"/>
  <c r="B389" i="11"/>
  <c r="C373" i="11"/>
  <c r="C374" i="11"/>
  <c r="C375" i="11"/>
  <c r="C376" i="11"/>
  <c r="C377" i="11"/>
  <c r="C378" i="11"/>
  <c r="C379" i="11"/>
  <c r="C380" i="11"/>
  <c r="C381" i="11"/>
  <c r="C382" i="11"/>
  <c r="L374" i="11"/>
  <c r="L376" i="11"/>
  <c r="L377" i="11"/>
  <c r="L378" i="11"/>
  <c r="L379" i="11"/>
  <c r="L380" i="11"/>
  <c r="L381" i="11"/>
  <c r="L382" i="11"/>
  <c r="L383" i="11"/>
  <c r="L384" i="11"/>
  <c r="L385" i="11"/>
  <c r="L386" i="11"/>
  <c r="L387" i="11"/>
  <c r="L388" i="11"/>
  <c r="L389" i="11"/>
  <c r="K375" i="11"/>
  <c r="K376" i="11"/>
  <c r="K377" i="11"/>
  <c r="K378" i="11"/>
  <c r="K379" i="11"/>
  <c r="K380" i="11"/>
  <c r="K381" i="11"/>
  <c r="K382" i="11"/>
  <c r="K383" i="11"/>
  <c r="K384" i="11"/>
  <c r="K385" i="11"/>
  <c r="K386" i="11"/>
  <c r="K387" i="11"/>
  <c r="K388" i="11"/>
  <c r="K389" i="11"/>
  <c r="I375" i="11"/>
  <c r="I376" i="11"/>
  <c r="I377" i="11"/>
  <c r="I378" i="11"/>
  <c r="I379" i="11"/>
  <c r="I380" i="11"/>
  <c r="I381" i="11"/>
  <c r="I382" i="11"/>
  <c r="I383" i="11"/>
  <c r="I384" i="11"/>
  <c r="I385" i="11"/>
  <c r="I386" i="11"/>
  <c r="I387" i="11"/>
  <c r="I388" i="11"/>
  <c r="I389" i="11"/>
  <c r="E374" i="11"/>
  <c r="E375" i="11"/>
  <c r="E376" i="11"/>
  <c r="E377" i="11"/>
  <c r="E378" i="11"/>
  <c r="E379" i="11"/>
  <c r="E380" i="11"/>
  <c r="E381" i="11"/>
  <c r="E382" i="11"/>
  <c r="E383" i="11"/>
  <c r="D374" i="11"/>
  <c r="D375" i="11"/>
  <c r="D376" i="11"/>
  <c r="D377" i="11"/>
  <c r="D378" i="11"/>
  <c r="D379" i="11"/>
  <c r="D380" i="11"/>
  <c r="D381" i="11"/>
  <c r="D382" i="11"/>
  <c r="D383" i="11"/>
  <c r="D384" i="11"/>
  <c r="D385" i="11"/>
  <c r="D386" i="11"/>
  <c r="D387" i="11"/>
  <c r="D388" i="11"/>
  <c r="D389" i="11"/>
  <c r="A373" i="11"/>
  <c r="D373" i="11"/>
  <c r="E373" i="11"/>
  <c r="I373" i="11"/>
  <c r="I374" i="11"/>
  <c r="K373" i="11"/>
  <c r="K374" i="11"/>
  <c r="L373" i="11"/>
  <c r="L372" i="11"/>
  <c r="L371" i="11"/>
  <c r="L370" i="11"/>
  <c r="L369" i="11"/>
  <c r="L368" i="11"/>
  <c r="L367" i="11"/>
  <c r="L366" i="11"/>
  <c r="L365" i="11"/>
  <c r="L364" i="11"/>
  <c r="L363" i="11"/>
  <c r="L362" i="11"/>
  <c r="L361" i="11"/>
  <c r="L360" i="11"/>
  <c r="L359" i="11"/>
  <c r="L358" i="11"/>
  <c r="L357" i="11"/>
  <c r="L356" i="11"/>
  <c r="L355" i="11"/>
  <c r="L354" i="11"/>
  <c r="L353" i="11"/>
  <c r="L352" i="11"/>
  <c r="L351" i="11"/>
  <c r="L350" i="11"/>
  <c r="L349" i="11"/>
  <c r="L348" i="11"/>
  <c r="L347" i="11"/>
  <c r="L346" i="11"/>
  <c r="L345" i="11"/>
  <c r="L344" i="11"/>
  <c r="L343" i="11"/>
  <c r="L342" i="11"/>
  <c r="L341" i="11"/>
  <c r="L340" i="11"/>
  <c r="L339" i="11"/>
  <c r="L338" i="11"/>
  <c r="L337" i="11"/>
  <c r="L336" i="11"/>
  <c r="L335" i="11"/>
  <c r="L334" i="11"/>
  <c r="L333" i="11"/>
  <c r="L332" i="11"/>
  <c r="L331" i="11"/>
  <c r="L330" i="11"/>
  <c r="L329" i="11"/>
  <c r="L328" i="11"/>
  <c r="L327" i="11"/>
  <c r="L326" i="11"/>
  <c r="L325" i="11"/>
  <c r="L324" i="11"/>
  <c r="L323" i="11"/>
  <c r="L322" i="11"/>
  <c r="L321" i="11"/>
  <c r="L320" i="11"/>
  <c r="L319" i="11"/>
  <c r="L318" i="11"/>
  <c r="L316" i="11"/>
  <c r="L315" i="11"/>
  <c r="L314" i="11"/>
  <c r="L313" i="11"/>
  <c r="L312" i="11"/>
  <c r="L311" i="11"/>
  <c r="L310" i="11"/>
  <c r="L309" i="11"/>
  <c r="L308" i="11"/>
  <c r="L307" i="11"/>
  <c r="L306" i="11"/>
  <c r="L305" i="11"/>
  <c r="L304" i="11"/>
  <c r="L303" i="11"/>
  <c r="L302" i="11"/>
  <c r="L301" i="11"/>
  <c r="L300" i="11"/>
  <c r="L299" i="11"/>
  <c r="L298" i="11"/>
  <c r="L297" i="11"/>
  <c r="L296" i="11"/>
  <c r="L295" i="11"/>
  <c r="L294" i="11"/>
  <c r="L293" i="11"/>
  <c r="L292" i="11"/>
  <c r="L291" i="11"/>
  <c r="L290" i="11"/>
  <c r="L289" i="11"/>
  <c r="L288" i="11"/>
  <c r="L287" i="11"/>
  <c r="L286" i="11"/>
  <c r="L285" i="11"/>
  <c r="L284" i="11"/>
  <c r="L283" i="11"/>
  <c r="L282" i="11"/>
  <c r="L281" i="11"/>
  <c r="L280" i="11"/>
  <c r="L279" i="11"/>
  <c r="L278" i="11"/>
  <c r="L277" i="11"/>
  <c r="L276" i="11"/>
  <c r="L275" i="11"/>
  <c r="L274" i="11"/>
  <c r="L273" i="11"/>
  <c r="L272" i="11"/>
  <c r="L271" i="11"/>
  <c r="L270" i="11"/>
  <c r="L269" i="11"/>
  <c r="L268" i="11"/>
  <c r="L267" i="11"/>
  <c r="L266" i="11"/>
  <c r="L265" i="11"/>
  <c r="L264" i="11"/>
  <c r="L263" i="11"/>
  <c r="L262" i="11"/>
  <c r="L261" i="11"/>
  <c r="L260" i="11"/>
  <c r="L259" i="11"/>
  <c r="L258" i="11"/>
  <c r="L257" i="11"/>
  <c r="L256" i="11"/>
  <c r="L253" i="11"/>
  <c r="L252" i="11"/>
  <c r="L251" i="11"/>
  <c r="L250" i="11"/>
  <c r="L249" i="11"/>
  <c r="L248" i="11"/>
  <c r="L247" i="11"/>
  <c r="L246" i="11"/>
  <c r="L245" i="11"/>
  <c r="L244" i="11"/>
  <c r="L243" i="11"/>
  <c r="L242" i="11"/>
  <c r="L241" i="11"/>
  <c r="L240" i="11"/>
  <c r="L239" i="11"/>
  <c r="L238" i="11"/>
  <c r="L237" i="11"/>
  <c r="L236" i="11"/>
  <c r="L235" i="11"/>
  <c r="L234" i="11"/>
  <c r="L233" i="11"/>
  <c r="L232" i="11"/>
  <c r="L231" i="11"/>
  <c r="L230" i="11"/>
  <c r="L229" i="11"/>
  <c r="L228" i="11"/>
  <c r="L227" i="11"/>
  <c r="L226" i="11"/>
  <c r="L225" i="11"/>
  <c r="L224" i="11"/>
  <c r="L223" i="11"/>
  <c r="L222" i="11"/>
  <c r="L221" i="11"/>
  <c r="L220" i="11"/>
  <c r="L219" i="11"/>
  <c r="L218" i="11"/>
  <c r="L217" i="11"/>
  <c r="L216" i="11"/>
  <c r="L215" i="11"/>
  <c r="L214" i="11"/>
  <c r="L213" i="11"/>
  <c r="L212" i="11"/>
  <c r="L211" i="11"/>
  <c r="L210" i="11"/>
  <c r="L209" i="11"/>
  <c r="L208" i="11"/>
  <c r="L207" i="11"/>
  <c r="L206" i="11"/>
  <c r="L205" i="11"/>
  <c r="L204" i="11"/>
  <c r="L203" i="11"/>
  <c r="L202" i="11"/>
  <c r="L201" i="11"/>
  <c r="L200" i="11"/>
  <c r="L199" i="11"/>
  <c r="L198" i="11"/>
  <c r="L197" i="11"/>
  <c r="L196" i="11"/>
  <c r="L195" i="11"/>
  <c r="L194" i="11"/>
  <c r="L193" i="11"/>
  <c r="L192" i="11"/>
  <c r="L191" i="11"/>
  <c r="L190" i="11"/>
  <c r="L189" i="11"/>
  <c r="L188" i="11"/>
  <c r="L187" i="11"/>
  <c r="L186" i="11"/>
  <c r="L185" i="11"/>
  <c r="L184" i="11"/>
  <c r="L183" i="11"/>
  <c r="L182" i="11"/>
  <c r="L181" i="11"/>
  <c r="L180" i="11"/>
  <c r="L179" i="11"/>
  <c r="L178" i="11"/>
  <c r="L177" i="11"/>
  <c r="L176" i="11"/>
  <c r="L175" i="11"/>
  <c r="L174" i="11"/>
  <c r="L173" i="11"/>
  <c r="L172" i="11"/>
  <c r="L171" i="11"/>
  <c r="L170" i="11"/>
  <c r="L169" i="11"/>
  <c r="L168" i="11"/>
  <c r="L167" i="11"/>
  <c r="L166" i="11"/>
  <c r="L165" i="11"/>
  <c r="L164" i="11"/>
  <c r="L163" i="11"/>
  <c r="L162" i="11"/>
  <c r="L161" i="11"/>
  <c r="L160" i="11"/>
  <c r="L159" i="11"/>
  <c r="L158" i="11"/>
  <c r="L157" i="11"/>
  <c r="L156" i="11"/>
  <c r="L155" i="11"/>
  <c r="L154" i="11"/>
  <c r="L153" i="11"/>
  <c r="L152" i="11"/>
  <c r="L151" i="11"/>
  <c r="L150" i="11"/>
  <c r="L149" i="11"/>
  <c r="L148" i="11"/>
  <c r="L147" i="11"/>
  <c r="L146" i="11"/>
  <c r="L145" i="11"/>
  <c r="L144" i="11"/>
  <c r="L143" i="11"/>
  <c r="L142" i="11"/>
  <c r="L141" i="11"/>
  <c r="L140" i="11"/>
  <c r="L139" i="11"/>
  <c r="L138" i="11"/>
  <c r="L137" i="11"/>
  <c r="L136" i="11"/>
  <c r="L135" i="11"/>
  <c r="L134" i="11"/>
  <c r="L133" i="11"/>
  <c r="L132" i="11"/>
  <c r="L131" i="11"/>
  <c r="L130" i="11"/>
  <c r="L129" i="11"/>
  <c r="L128" i="11"/>
  <c r="L127" i="11"/>
  <c r="L126" i="11"/>
  <c r="L125" i="11"/>
  <c r="L124" i="11"/>
  <c r="L123" i="11"/>
  <c r="L122" i="11"/>
  <c r="L121" i="11"/>
  <c r="L120" i="11"/>
  <c r="L119" i="11"/>
  <c r="L118" i="11"/>
  <c r="L117" i="11"/>
  <c r="L116" i="11"/>
  <c r="L114" i="11"/>
  <c r="L112" i="11"/>
  <c r="L111" i="11"/>
  <c r="L110" i="11"/>
  <c r="L109" i="11"/>
  <c r="L108" i="11"/>
  <c r="L107" i="11"/>
  <c r="L106" i="11"/>
  <c r="L105" i="11"/>
  <c r="L104" i="11"/>
  <c r="L103" i="11"/>
  <c r="L102" i="11"/>
  <c r="L101" i="11"/>
  <c r="L100" i="11"/>
  <c r="L99" i="11"/>
  <c r="L98" i="11"/>
  <c r="L97" i="11"/>
  <c r="L96" i="11"/>
  <c r="L95" i="11"/>
  <c r="L94" i="11"/>
  <c r="L93" i="11"/>
  <c r="L92" i="11"/>
  <c r="L91" i="11"/>
  <c r="L90" i="11"/>
  <c r="L89" i="11"/>
  <c r="L88" i="11"/>
  <c r="L87" i="11"/>
  <c r="L86" i="11"/>
  <c r="L85" i="11"/>
  <c r="L84" i="11"/>
  <c r="L83" i="11"/>
  <c r="L82" i="11"/>
  <c r="L81" i="11"/>
  <c r="L80" i="11"/>
  <c r="L79" i="11"/>
  <c r="L78" i="11"/>
  <c r="L77" i="11"/>
  <c r="L76" i="11"/>
  <c r="L75" i="11"/>
  <c r="L74" i="11"/>
  <c r="L73" i="11"/>
  <c r="L72" i="11"/>
  <c r="L71" i="11"/>
  <c r="L70" i="11"/>
  <c r="L69" i="11"/>
  <c r="L68" i="11"/>
  <c r="L67" i="11"/>
  <c r="L66" i="11"/>
  <c r="L65" i="11"/>
  <c r="L64" i="11"/>
  <c r="L63" i="11"/>
  <c r="L62" i="11"/>
  <c r="L61" i="11"/>
  <c r="L60" i="11"/>
  <c r="L59" i="11"/>
  <c r="L58" i="11"/>
  <c r="L57" i="11"/>
  <c r="L56" i="11"/>
  <c r="L55" i="11"/>
  <c r="L54" i="11"/>
  <c r="L53" i="11"/>
  <c r="L52" i="11"/>
  <c r="L51" i="11"/>
  <c r="L50" i="11"/>
  <c r="L49" i="11"/>
  <c r="L48" i="11"/>
  <c r="L47" i="11"/>
  <c r="L46" i="11"/>
  <c r="L45" i="11"/>
  <c r="L44" i="11"/>
  <c r="L43" i="11"/>
  <c r="L42" i="11"/>
  <c r="L41" i="11"/>
  <c r="L40" i="11"/>
  <c r="L39" i="11"/>
  <c r="L38" i="11"/>
  <c r="L37" i="11"/>
  <c r="L36" i="11"/>
  <c r="L35" i="11"/>
  <c r="L34" i="11"/>
  <c r="L33" i="11"/>
  <c r="L32" i="11"/>
  <c r="L31" i="11"/>
  <c r="L30" i="11"/>
  <c r="L29" i="11"/>
  <c r="L28" i="11"/>
  <c r="L27" i="11"/>
  <c r="L26" i="11"/>
  <c r="L25" i="11"/>
  <c r="L24" i="11"/>
  <c r="L23" i="11"/>
  <c r="L22" i="11"/>
  <c r="L20" i="11"/>
  <c r="L19" i="11"/>
  <c r="L18" i="11"/>
  <c r="L17" i="11"/>
  <c r="L16" i="11"/>
  <c r="L15" i="11"/>
  <c r="L14" i="11"/>
  <c r="L13" i="11"/>
  <c r="L12" i="11"/>
  <c r="L11" i="11"/>
  <c r="L10" i="11"/>
  <c r="L9" i="11"/>
  <c r="L8" i="11"/>
  <c r="L7" i="11"/>
  <c r="L6" i="11"/>
  <c r="L5" i="11"/>
  <c r="L4" i="11"/>
  <c r="L3" i="11"/>
  <c r="K372" i="11"/>
  <c r="K371" i="11"/>
  <c r="K370" i="11"/>
  <c r="K369" i="11"/>
  <c r="K368" i="11"/>
  <c r="K367" i="11"/>
  <c r="K366" i="11"/>
  <c r="K365" i="11"/>
  <c r="K364" i="11"/>
  <c r="K363" i="11"/>
  <c r="K362" i="11"/>
  <c r="K361" i="11"/>
  <c r="K360" i="11"/>
  <c r="K359" i="11"/>
  <c r="K358" i="11"/>
  <c r="K357" i="11"/>
  <c r="K356" i="11"/>
  <c r="K355" i="11"/>
  <c r="K354" i="11"/>
  <c r="K353" i="11"/>
  <c r="K352" i="11"/>
  <c r="K351" i="11"/>
  <c r="K350" i="11"/>
  <c r="K349" i="11"/>
  <c r="K348" i="11"/>
  <c r="K347" i="11"/>
  <c r="K346" i="11"/>
  <c r="K345" i="11"/>
  <c r="K344" i="11"/>
  <c r="K343" i="11"/>
  <c r="K342" i="11"/>
  <c r="K341" i="11"/>
  <c r="K340" i="11"/>
  <c r="K339" i="11"/>
  <c r="K338" i="11"/>
  <c r="K337" i="11"/>
  <c r="K336" i="11"/>
  <c r="K335" i="11"/>
  <c r="K334" i="11"/>
  <c r="K333" i="11"/>
  <c r="K332" i="11"/>
  <c r="K331" i="11"/>
  <c r="K330" i="11"/>
  <c r="K329" i="11"/>
  <c r="K328" i="11"/>
  <c r="K327" i="11"/>
  <c r="K326" i="11"/>
  <c r="K324" i="11"/>
  <c r="K323" i="11"/>
  <c r="K322" i="11"/>
  <c r="K321" i="11"/>
  <c r="K320" i="11"/>
  <c r="K319" i="11"/>
  <c r="K318" i="11"/>
  <c r="K317" i="11"/>
  <c r="K316" i="11"/>
  <c r="K315" i="11"/>
  <c r="K314" i="11"/>
  <c r="K313" i="11"/>
  <c r="K312" i="11"/>
  <c r="K311" i="11"/>
  <c r="K310" i="11"/>
  <c r="K309" i="11"/>
  <c r="K308" i="11"/>
  <c r="K307" i="11"/>
  <c r="K306" i="11"/>
  <c r="K305" i="11"/>
  <c r="K304" i="11"/>
  <c r="K303" i="11"/>
  <c r="K302" i="11"/>
  <c r="K301" i="11"/>
  <c r="K300" i="11"/>
  <c r="K299" i="11"/>
  <c r="K298" i="11"/>
  <c r="K297" i="11"/>
  <c r="K296" i="11"/>
  <c r="K295" i="11"/>
  <c r="K294" i="11"/>
  <c r="K293" i="11"/>
  <c r="K292" i="11"/>
  <c r="K291" i="11"/>
  <c r="K290" i="11"/>
  <c r="K289" i="11"/>
  <c r="K288" i="11"/>
  <c r="K287" i="11"/>
  <c r="K286" i="11"/>
  <c r="K285" i="11"/>
  <c r="K284" i="11"/>
  <c r="K283" i="11"/>
  <c r="K282" i="11"/>
  <c r="K281" i="11"/>
  <c r="K280" i="11"/>
  <c r="K279" i="11"/>
  <c r="K278" i="11"/>
  <c r="K277" i="11"/>
  <c r="K276" i="11"/>
  <c r="K275" i="11"/>
  <c r="K274" i="11"/>
  <c r="K273" i="11"/>
  <c r="K272" i="11"/>
  <c r="K271" i="11"/>
  <c r="K270" i="11"/>
  <c r="K269" i="11"/>
  <c r="K268" i="11"/>
  <c r="K267" i="11"/>
  <c r="K266" i="11"/>
  <c r="K265" i="11"/>
  <c r="K264" i="11"/>
  <c r="K263" i="11"/>
  <c r="K262" i="11"/>
  <c r="K261" i="11"/>
  <c r="K260" i="11"/>
  <c r="K259" i="11"/>
  <c r="K258" i="11"/>
  <c r="K257" i="11"/>
  <c r="K256" i="11"/>
  <c r="K253" i="11"/>
  <c r="K252" i="11"/>
  <c r="K251" i="11"/>
  <c r="K250" i="11"/>
  <c r="K249" i="11"/>
  <c r="K248" i="11"/>
  <c r="K247" i="11"/>
  <c r="K246" i="11"/>
  <c r="K245" i="11"/>
  <c r="K244" i="11"/>
  <c r="K243" i="11"/>
  <c r="K242" i="11"/>
  <c r="K241" i="11"/>
  <c r="K240" i="11"/>
  <c r="K239" i="11"/>
  <c r="K238" i="11"/>
  <c r="K237" i="11"/>
  <c r="K236" i="11"/>
  <c r="K235" i="11"/>
  <c r="K234" i="11"/>
  <c r="K233" i="11"/>
  <c r="K232" i="11"/>
  <c r="K231" i="11"/>
  <c r="K230" i="11"/>
  <c r="K229" i="11"/>
  <c r="K228" i="11"/>
  <c r="K227" i="11"/>
  <c r="K226" i="11"/>
  <c r="K225" i="11"/>
  <c r="K224" i="11"/>
  <c r="K223" i="11"/>
  <c r="K222" i="11"/>
  <c r="K221" i="11"/>
  <c r="K220" i="11"/>
  <c r="K219" i="11"/>
  <c r="K218" i="11"/>
  <c r="K217" i="11"/>
  <c r="K216" i="11"/>
  <c r="K215" i="11"/>
  <c r="K214" i="11"/>
  <c r="K213" i="11"/>
  <c r="K212" i="11"/>
  <c r="K211" i="11"/>
  <c r="K210" i="11"/>
  <c r="K209" i="11"/>
  <c r="K208" i="11"/>
  <c r="K207" i="11"/>
  <c r="K206" i="11"/>
  <c r="K205" i="11"/>
  <c r="K204" i="11"/>
  <c r="K203" i="11"/>
  <c r="K202" i="11"/>
  <c r="K201" i="11"/>
  <c r="K200" i="11"/>
  <c r="K199" i="11"/>
  <c r="K198" i="11"/>
  <c r="K197" i="11"/>
  <c r="K196" i="11"/>
  <c r="K195" i="11"/>
  <c r="K194" i="11"/>
  <c r="K193" i="11"/>
  <c r="K192" i="11"/>
  <c r="K191" i="11"/>
  <c r="K190" i="11"/>
  <c r="K189" i="11"/>
  <c r="K188" i="11"/>
  <c r="K187" i="11"/>
  <c r="K186" i="11"/>
  <c r="K185" i="11"/>
  <c r="K184" i="11"/>
  <c r="K183" i="11"/>
  <c r="K182" i="11"/>
  <c r="K181" i="11"/>
  <c r="K180" i="11"/>
  <c r="K179" i="11"/>
  <c r="K178" i="11"/>
  <c r="K177" i="11"/>
  <c r="K176" i="11"/>
  <c r="K175" i="11"/>
  <c r="K174" i="11"/>
  <c r="K173" i="11"/>
  <c r="K172" i="11"/>
  <c r="K171" i="11"/>
  <c r="K170" i="11"/>
  <c r="K169" i="11"/>
  <c r="K168" i="11"/>
  <c r="K167" i="11"/>
  <c r="K166" i="11"/>
  <c r="K165" i="11"/>
  <c r="K164" i="11"/>
  <c r="K163" i="11"/>
  <c r="K162" i="11"/>
  <c r="K161" i="11"/>
  <c r="K160" i="11"/>
  <c r="K159" i="11"/>
  <c r="K158" i="11"/>
  <c r="K157" i="11"/>
  <c r="K156" i="11"/>
  <c r="K155" i="11"/>
  <c r="K154" i="11"/>
  <c r="K153" i="11"/>
  <c r="K152" i="11"/>
  <c r="K151" i="11"/>
  <c r="K150" i="11"/>
  <c r="K149" i="11"/>
  <c r="K148" i="11"/>
  <c r="K147" i="11"/>
  <c r="K146" i="11"/>
  <c r="K145" i="11"/>
  <c r="K144" i="11"/>
  <c r="K143" i="11"/>
  <c r="K142" i="11"/>
  <c r="K141" i="11"/>
  <c r="K140" i="11"/>
  <c r="K139" i="11"/>
  <c r="K138" i="11"/>
  <c r="K137" i="11"/>
  <c r="K136" i="11"/>
  <c r="K135" i="11"/>
  <c r="K134" i="11"/>
  <c r="K133" i="11"/>
  <c r="K132" i="11"/>
  <c r="K131" i="11"/>
  <c r="K130" i="11"/>
  <c r="K129" i="11"/>
  <c r="K128" i="11"/>
  <c r="K127" i="11"/>
  <c r="K126" i="11"/>
  <c r="K125" i="11"/>
  <c r="K124" i="11"/>
  <c r="K123" i="11"/>
  <c r="K122" i="11"/>
  <c r="K121" i="11"/>
  <c r="K120" i="11"/>
  <c r="K119" i="11"/>
  <c r="K118" i="11"/>
  <c r="K117" i="11"/>
  <c r="K116" i="11"/>
  <c r="K115" i="11"/>
  <c r="K114" i="11"/>
  <c r="K113" i="11"/>
  <c r="K112" i="11"/>
  <c r="K111" i="11"/>
  <c r="K110" i="11"/>
  <c r="K109" i="11"/>
  <c r="K108" i="11"/>
  <c r="K107" i="11"/>
  <c r="K106" i="11"/>
  <c r="K105" i="11"/>
  <c r="K104" i="11"/>
  <c r="K103" i="11"/>
  <c r="K102" i="11"/>
  <c r="K101" i="11"/>
  <c r="K100" i="11"/>
  <c r="K99" i="11"/>
  <c r="K98" i="11"/>
  <c r="K97" i="11"/>
  <c r="K96" i="11"/>
  <c r="K95" i="11"/>
  <c r="K94" i="11"/>
  <c r="K93" i="11"/>
  <c r="K92" i="11"/>
  <c r="K91" i="11"/>
  <c r="K90" i="11"/>
  <c r="K89" i="11"/>
  <c r="K88" i="11"/>
  <c r="K87" i="11"/>
  <c r="K86" i="11"/>
  <c r="K85" i="11"/>
  <c r="K84" i="11"/>
  <c r="K83" i="11"/>
  <c r="K82" i="11"/>
  <c r="K81" i="11"/>
  <c r="K80" i="11"/>
  <c r="K79" i="11"/>
  <c r="K78" i="11"/>
  <c r="K77" i="11"/>
  <c r="K76" i="11"/>
  <c r="K75" i="11"/>
  <c r="K74" i="11"/>
  <c r="K73" i="11"/>
  <c r="K72" i="11"/>
  <c r="K71" i="11"/>
  <c r="K70" i="11"/>
  <c r="K69" i="11"/>
  <c r="K68" i="11"/>
  <c r="K67" i="11"/>
  <c r="K66" i="11"/>
  <c r="K65" i="11"/>
  <c r="K64" i="11"/>
  <c r="K63" i="11"/>
  <c r="K62" i="11"/>
  <c r="K61" i="11"/>
  <c r="K60" i="11"/>
  <c r="K59" i="11"/>
  <c r="K58" i="11"/>
  <c r="K57" i="11"/>
  <c r="K56" i="11"/>
  <c r="K55" i="11"/>
  <c r="K54" i="11"/>
  <c r="K53" i="11"/>
  <c r="K52" i="11"/>
  <c r="K51" i="11"/>
  <c r="K50" i="11"/>
  <c r="K49" i="11"/>
  <c r="K48" i="11"/>
  <c r="K47" i="11"/>
  <c r="K46" i="11"/>
  <c r="K45" i="11"/>
  <c r="K44" i="11"/>
  <c r="K43" i="11"/>
  <c r="K42" i="11"/>
  <c r="K41" i="11"/>
  <c r="K40" i="11"/>
  <c r="K39" i="11"/>
  <c r="K38" i="11"/>
  <c r="K37" i="11"/>
  <c r="K36" i="11"/>
  <c r="K35" i="11"/>
  <c r="K34" i="11"/>
  <c r="K33" i="11"/>
  <c r="K32" i="11"/>
  <c r="K31" i="11"/>
  <c r="K30" i="11"/>
  <c r="K29" i="11"/>
  <c r="K28" i="11"/>
  <c r="K27" i="11"/>
  <c r="K26" i="11"/>
  <c r="K25" i="11"/>
  <c r="K24" i="11"/>
  <c r="K23" i="11"/>
  <c r="K22" i="11"/>
  <c r="K21" i="11"/>
  <c r="K20" i="11"/>
  <c r="K19" i="11"/>
  <c r="K18" i="11"/>
  <c r="K17" i="11"/>
  <c r="K16" i="11"/>
  <c r="K15" i="11"/>
  <c r="K14" i="11"/>
  <c r="K13" i="11"/>
  <c r="K12" i="11"/>
  <c r="K11" i="11"/>
  <c r="K10" i="11"/>
  <c r="K9" i="11"/>
  <c r="K8" i="11"/>
  <c r="K7" i="11"/>
  <c r="K6" i="11"/>
  <c r="K5" i="11"/>
  <c r="K4" i="11"/>
  <c r="K3" i="11"/>
  <c r="I372" i="11"/>
  <c r="E372" i="11"/>
  <c r="D372" i="11"/>
  <c r="C372" i="11"/>
  <c r="B372" i="11"/>
  <c r="A372" i="11"/>
  <c r="I371" i="11"/>
  <c r="E371" i="11"/>
  <c r="D371" i="11"/>
  <c r="C371" i="11"/>
  <c r="B371" i="11"/>
  <c r="A371" i="11"/>
  <c r="I370" i="11"/>
  <c r="H370" i="11"/>
  <c r="E370" i="11"/>
  <c r="D370" i="11"/>
  <c r="C370" i="11"/>
  <c r="B370" i="11"/>
  <c r="A370" i="11"/>
  <c r="I369" i="11"/>
  <c r="H369" i="11"/>
  <c r="E369" i="11"/>
  <c r="D369" i="11"/>
  <c r="C369" i="11"/>
  <c r="B369" i="11"/>
  <c r="A369" i="11"/>
  <c r="I368" i="11"/>
  <c r="H368" i="11"/>
  <c r="E368" i="11"/>
  <c r="D368" i="11"/>
  <c r="C368" i="11"/>
  <c r="B368" i="11"/>
  <c r="A368" i="11"/>
  <c r="I367" i="11"/>
  <c r="H367" i="11"/>
  <c r="E367" i="11"/>
  <c r="D367" i="11"/>
  <c r="C367" i="11"/>
  <c r="B367" i="11"/>
  <c r="A367" i="11"/>
  <c r="I366" i="11"/>
  <c r="H366" i="11"/>
  <c r="E366" i="11"/>
  <c r="D366" i="11"/>
  <c r="C366" i="11"/>
  <c r="B366" i="11"/>
  <c r="A366" i="11"/>
  <c r="I365" i="11"/>
  <c r="H365" i="11"/>
  <c r="E365" i="11"/>
  <c r="D365" i="11"/>
  <c r="C365" i="11"/>
  <c r="B365" i="11"/>
  <c r="A365" i="11"/>
  <c r="I364" i="11"/>
  <c r="H364" i="11"/>
  <c r="E364" i="11"/>
  <c r="D364" i="11"/>
  <c r="C364" i="11"/>
  <c r="B364" i="11"/>
  <c r="A364" i="11"/>
  <c r="I363" i="11"/>
  <c r="H363" i="11"/>
  <c r="E363" i="11"/>
  <c r="D363" i="11"/>
  <c r="C363" i="11"/>
  <c r="B363" i="11"/>
  <c r="I362" i="11"/>
  <c r="H362" i="11"/>
  <c r="E362" i="11"/>
  <c r="D362" i="11"/>
  <c r="C362" i="11"/>
  <c r="B362" i="11"/>
  <c r="A362" i="11"/>
  <c r="I361" i="11"/>
  <c r="H361" i="11"/>
  <c r="E361" i="11"/>
  <c r="D361" i="11"/>
  <c r="C361" i="11"/>
  <c r="B361" i="11"/>
  <c r="A361" i="11"/>
  <c r="I360" i="11"/>
  <c r="H360" i="11"/>
  <c r="E360" i="11"/>
  <c r="D360" i="11"/>
  <c r="C360" i="11"/>
  <c r="B360" i="11"/>
  <c r="A360" i="11"/>
  <c r="I359" i="11"/>
  <c r="H359" i="11"/>
  <c r="E359" i="11"/>
  <c r="D359" i="11"/>
  <c r="C359" i="11"/>
  <c r="B359" i="11"/>
  <c r="A359" i="11"/>
  <c r="I358" i="11"/>
  <c r="H358" i="11"/>
  <c r="E358" i="11"/>
  <c r="D358" i="11"/>
  <c r="C358" i="11"/>
  <c r="B358" i="11"/>
  <c r="A358" i="11"/>
  <c r="I357" i="11"/>
  <c r="E357" i="11"/>
  <c r="D357" i="11"/>
  <c r="C357" i="11"/>
  <c r="B357" i="11"/>
  <c r="A357" i="11"/>
  <c r="I356" i="11"/>
  <c r="H356" i="11"/>
  <c r="E356" i="11"/>
  <c r="D356" i="11"/>
  <c r="C356" i="11"/>
  <c r="B356" i="11"/>
  <c r="A356" i="11"/>
  <c r="I355" i="11"/>
  <c r="H355" i="11"/>
  <c r="E355" i="11"/>
  <c r="D355" i="11"/>
  <c r="C355" i="11"/>
  <c r="B355" i="11"/>
  <c r="A355" i="11"/>
  <c r="I354" i="11"/>
  <c r="H354" i="11"/>
  <c r="E354" i="11"/>
  <c r="D354" i="11"/>
  <c r="C354" i="11"/>
  <c r="B354" i="11"/>
  <c r="A354" i="11"/>
  <c r="I353" i="11"/>
  <c r="H353" i="11"/>
  <c r="E353" i="11"/>
  <c r="D353" i="11"/>
  <c r="C353" i="11"/>
  <c r="B353" i="11"/>
  <c r="A353" i="11"/>
  <c r="I352" i="11"/>
  <c r="H352" i="11"/>
  <c r="E352" i="11"/>
  <c r="D352" i="11"/>
  <c r="C352" i="11"/>
  <c r="B352" i="11"/>
  <c r="A352" i="11"/>
  <c r="I351" i="11"/>
  <c r="H351" i="11"/>
  <c r="E351" i="11"/>
  <c r="D351" i="11"/>
  <c r="C351" i="11"/>
  <c r="B351" i="11"/>
  <c r="A351" i="11"/>
  <c r="I350" i="11"/>
  <c r="H350" i="11"/>
  <c r="E350" i="11"/>
  <c r="D350" i="11"/>
  <c r="C350" i="11"/>
  <c r="B350" i="11"/>
  <c r="A350" i="11"/>
  <c r="I349" i="11"/>
  <c r="H349" i="11"/>
  <c r="E349" i="11"/>
  <c r="D349" i="11"/>
  <c r="C349" i="11"/>
  <c r="B349" i="11"/>
  <c r="A349" i="11"/>
  <c r="I348" i="11"/>
  <c r="H348" i="11"/>
  <c r="E348" i="11"/>
  <c r="D348" i="11"/>
  <c r="C348" i="11"/>
  <c r="B348" i="11"/>
  <c r="A348" i="11"/>
  <c r="I347" i="11"/>
  <c r="H347" i="11"/>
  <c r="E347" i="11"/>
  <c r="D347" i="11"/>
  <c r="C347" i="11"/>
  <c r="B347" i="11"/>
  <c r="A347" i="11"/>
  <c r="I346" i="11"/>
  <c r="H346" i="11"/>
  <c r="E346" i="11"/>
  <c r="D346" i="11"/>
  <c r="C346" i="11"/>
  <c r="B346" i="11"/>
  <c r="A346" i="11"/>
  <c r="I345" i="11"/>
  <c r="H345" i="11"/>
  <c r="E345" i="11"/>
  <c r="D345" i="11"/>
  <c r="C345" i="11"/>
  <c r="B345" i="11"/>
  <c r="A345" i="11"/>
  <c r="I344" i="11"/>
  <c r="H344" i="11"/>
  <c r="E344" i="11"/>
  <c r="D344" i="11"/>
  <c r="C344" i="11"/>
  <c r="B344" i="11"/>
  <c r="A344" i="11"/>
  <c r="I343" i="11"/>
  <c r="H343" i="11"/>
  <c r="E343" i="11"/>
  <c r="D343" i="11"/>
  <c r="C343" i="11"/>
  <c r="B343" i="11"/>
  <c r="A343" i="11"/>
  <c r="I342" i="11"/>
  <c r="H342" i="11"/>
  <c r="E342" i="11"/>
  <c r="D342" i="11"/>
  <c r="C342" i="11"/>
  <c r="B342" i="11"/>
  <c r="A342" i="11"/>
  <c r="I341" i="11"/>
  <c r="H341" i="11"/>
  <c r="E341" i="11"/>
  <c r="D341" i="11"/>
  <c r="C341" i="11"/>
  <c r="B341" i="11"/>
  <c r="A341" i="11"/>
  <c r="I340" i="11"/>
  <c r="H340" i="11"/>
  <c r="E340" i="11"/>
  <c r="D340" i="11"/>
  <c r="C340" i="11"/>
  <c r="B340" i="11"/>
  <c r="A340" i="11"/>
  <c r="I339" i="11"/>
  <c r="H339" i="11"/>
  <c r="E339" i="11"/>
  <c r="D339" i="11"/>
  <c r="C339" i="11"/>
  <c r="B339" i="11"/>
  <c r="A339" i="11"/>
  <c r="I338" i="11"/>
  <c r="H338" i="11"/>
  <c r="E338" i="11"/>
  <c r="D338" i="11"/>
  <c r="C338" i="11"/>
  <c r="B338" i="11"/>
  <c r="A338" i="11"/>
  <c r="I337" i="11"/>
  <c r="H337" i="11"/>
  <c r="E337" i="11"/>
  <c r="D337" i="11"/>
  <c r="C337" i="11"/>
  <c r="B337" i="11"/>
  <c r="A337" i="11"/>
  <c r="I336" i="11"/>
  <c r="H336" i="11"/>
  <c r="E336" i="11"/>
  <c r="D336" i="11"/>
  <c r="C336" i="11"/>
  <c r="B336" i="11"/>
  <c r="A336" i="11"/>
  <c r="I335" i="11"/>
  <c r="H335" i="11"/>
  <c r="E335" i="11"/>
  <c r="D335" i="11"/>
  <c r="C335" i="11"/>
  <c r="B335" i="11"/>
  <c r="A335" i="11"/>
  <c r="I334" i="11"/>
  <c r="H334" i="11"/>
  <c r="E334" i="11"/>
  <c r="D334" i="11"/>
  <c r="C334" i="11"/>
  <c r="B334" i="11"/>
  <c r="A334" i="11"/>
  <c r="I333" i="11"/>
  <c r="H333" i="11"/>
  <c r="E333" i="11"/>
  <c r="D333" i="11"/>
  <c r="C333" i="11"/>
  <c r="B333" i="11"/>
  <c r="A333" i="11"/>
  <c r="I332" i="11"/>
  <c r="H332" i="11"/>
  <c r="E332" i="11"/>
  <c r="D332" i="11"/>
  <c r="C332" i="11"/>
  <c r="B332" i="11"/>
  <c r="A332" i="11"/>
  <c r="I331" i="11"/>
  <c r="H331" i="11"/>
  <c r="E331" i="11"/>
  <c r="D331" i="11"/>
  <c r="C331" i="11"/>
  <c r="B331" i="11"/>
  <c r="A331" i="11"/>
  <c r="I330" i="11"/>
  <c r="H330" i="11"/>
  <c r="E330" i="11"/>
  <c r="D330" i="11"/>
  <c r="C330" i="11"/>
  <c r="B330" i="11"/>
  <c r="A330" i="11"/>
  <c r="I329" i="11"/>
  <c r="H329" i="11"/>
  <c r="E329" i="11"/>
  <c r="D329" i="11"/>
  <c r="C329" i="11"/>
  <c r="B329" i="11"/>
  <c r="A329" i="11"/>
  <c r="I328" i="11"/>
  <c r="H328" i="11"/>
  <c r="E328" i="11"/>
  <c r="D328" i="11"/>
  <c r="C328" i="11"/>
  <c r="B328" i="11"/>
  <c r="A328" i="11"/>
  <c r="I327" i="11"/>
  <c r="H327" i="11"/>
  <c r="E327" i="11"/>
  <c r="D327" i="11"/>
  <c r="C327" i="11"/>
  <c r="B327" i="11"/>
  <c r="A327" i="11"/>
  <c r="I326" i="11"/>
  <c r="H326" i="11"/>
  <c r="E326" i="11"/>
  <c r="D326" i="11"/>
  <c r="C326" i="11"/>
  <c r="B326" i="11"/>
  <c r="A326" i="11"/>
  <c r="I325" i="11"/>
  <c r="H325" i="11"/>
  <c r="E325" i="11"/>
  <c r="D325" i="11"/>
  <c r="C325" i="11"/>
  <c r="B325" i="11"/>
  <c r="A325" i="11"/>
  <c r="I324" i="11"/>
  <c r="H324" i="11"/>
  <c r="E324" i="11"/>
  <c r="D324" i="11"/>
  <c r="C324" i="11"/>
  <c r="B324" i="11"/>
  <c r="I323" i="11"/>
  <c r="H323" i="11"/>
  <c r="E323" i="11"/>
  <c r="D323" i="11"/>
  <c r="C323" i="11"/>
  <c r="B323" i="11"/>
  <c r="A323" i="11"/>
  <c r="I322" i="11"/>
  <c r="H322" i="11"/>
  <c r="E322" i="11"/>
  <c r="D322" i="11"/>
  <c r="C322" i="11"/>
  <c r="B322" i="11"/>
  <c r="A322" i="11"/>
  <c r="I321" i="11"/>
  <c r="H321" i="11"/>
  <c r="E321" i="11"/>
  <c r="D321" i="11"/>
  <c r="C321" i="11"/>
  <c r="B321" i="11"/>
  <c r="A321" i="11"/>
  <c r="I320" i="11"/>
  <c r="H320" i="11"/>
  <c r="E320" i="11"/>
  <c r="D320" i="11"/>
  <c r="C320" i="11"/>
  <c r="B320" i="11"/>
  <c r="A320" i="11"/>
  <c r="I319" i="11"/>
  <c r="H319" i="11"/>
  <c r="E319" i="11"/>
  <c r="D319" i="11"/>
  <c r="C319" i="11"/>
  <c r="B319" i="11"/>
  <c r="A319" i="11"/>
  <c r="I318" i="11"/>
  <c r="H318" i="11"/>
  <c r="E318" i="11"/>
  <c r="D318" i="11"/>
  <c r="C318" i="11"/>
  <c r="B318" i="11"/>
  <c r="A318" i="11"/>
  <c r="I317" i="11"/>
  <c r="H317" i="11"/>
  <c r="E317" i="11"/>
  <c r="D317" i="11"/>
  <c r="C317" i="11"/>
  <c r="B317" i="11"/>
  <c r="A317" i="11"/>
  <c r="I316" i="11"/>
  <c r="H316" i="11"/>
  <c r="E316" i="11"/>
  <c r="D316" i="11"/>
  <c r="C316" i="11"/>
  <c r="B316" i="11"/>
  <c r="A316" i="11"/>
  <c r="I315" i="11"/>
  <c r="H315" i="11"/>
  <c r="E315" i="11"/>
  <c r="D315" i="11"/>
  <c r="C315" i="11"/>
  <c r="B315" i="11"/>
  <c r="A315" i="11"/>
  <c r="I314" i="11"/>
  <c r="H314" i="11"/>
  <c r="E314" i="11"/>
  <c r="D314" i="11"/>
  <c r="C314" i="11"/>
  <c r="B314" i="11"/>
  <c r="A314" i="11"/>
  <c r="I313" i="11"/>
  <c r="H313" i="11"/>
  <c r="E313" i="11"/>
  <c r="D313" i="11"/>
  <c r="C313" i="11"/>
  <c r="B313" i="11"/>
  <c r="A313" i="11"/>
  <c r="I312" i="11"/>
  <c r="H312" i="11"/>
  <c r="E312" i="11"/>
  <c r="D312" i="11"/>
  <c r="C312" i="11"/>
  <c r="B312" i="11"/>
  <c r="A312" i="11"/>
  <c r="I311" i="11"/>
  <c r="H311" i="11"/>
  <c r="E311" i="11"/>
  <c r="D311" i="11"/>
  <c r="C311" i="11"/>
  <c r="B311" i="11"/>
  <c r="A311" i="11"/>
  <c r="H310" i="11"/>
  <c r="E310" i="11"/>
  <c r="D310" i="11"/>
  <c r="C310" i="11"/>
  <c r="B310" i="11"/>
  <c r="A310" i="11"/>
  <c r="E309" i="11"/>
  <c r="D309" i="11"/>
  <c r="C309" i="11"/>
  <c r="B309" i="11"/>
  <c r="A309" i="11"/>
  <c r="I308" i="11"/>
  <c r="E308" i="11"/>
  <c r="D308" i="11"/>
  <c r="C308" i="11"/>
  <c r="B308" i="11"/>
  <c r="A308" i="11"/>
  <c r="I307" i="11"/>
  <c r="H307" i="11"/>
  <c r="E307" i="11"/>
  <c r="D307" i="11"/>
  <c r="C307" i="11"/>
  <c r="B307" i="11"/>
  <c r="A307" i="11"/>
  <c r="I306" i="11"/>
  <c r="H306" i="11"/>
  <c r="E306" i="11"/>
  <c r="D306" i="11"/>
  <c r="C306" i="11"/>
  <c r="B306" i="11"/>
  <c r="A306" i="11"/>
  <c r="I305" i="11"/>
  <c r="H305" i="11"/>
  <c r="E305" i="11"/>
  <c r="D305" i="11"/>
  <c r="C305" i="11"/>
  <c r="B305" i="11"/>
  <c r="A305" i="11"/>
  <c r="I304" i="11"/>
  <c r="H304" i="11"/>
  <c r="E304" i="11"/>
  <c r="D304" i="11"/>
  <c r="C304" i="11"/>
  <c r="B304" i="11"/>
  <c r="A304" i="11"/>
  <c r="I303" i="11"/>
  <c r="H303" i="11"/>
  <c r="E303" i="11"/>
  <c r="D303" i="11"/>
  <c r="C303" i="11"/>
  <c r="B303" i="11"/>
  <c r="A303" i="11"/>
  <c r="I302" i="11"/>
  <c r="H302" i="11"/>
  <c r="E302" i="11"/>
  <c r="D302" i="11"/>
  <c r="C302" i="11"/>
  <c r="B302" i="11"/>
  <c r="A302" i="11"/>
  <c r="I301" i="11"/>
  <c r="H301" i="11"/>
  <c r="E301" i="11"/>
  <c r="D301" i="11"/>
  <c r="C301" i="11"/>
  <c r="B301" i="11"/>
  <c r="A301" i="11"/>
  <c r="I300" i="11"/>
  <c r="H300" i="11"/>
  <c r="E300" i="11"/>
  <c r="D300" i="11"/>
  <c r="C300" i="11"/>
  <c r="B300" i="11"/>
  <c r="A300" i="11"/>
  <c r="I299" i="11"/>
  <c r="H299" i="11"/>
  <c r="E299" i="11"/>
  <c r="D299" i="11"/>
  <c r="C299" i="11"/>
  <c r="B299" i="11"/>
  <c r="A299" i="11"/>
  <c r="I298" i="11"/>
  <c r="H298" i="11"/>
  <c r="E298" i="11"/>
  <c r="D298" i="11"/>
  <c r="C298" i="11"/>
  <c r="B298" i="11"/>
  <c r="A298" i="11"/>
  <c r="I297" i="11"/>
  <c r="H297" i="11"/>
  <c r="E297" i="11"/>
  <c r="D297" i="11"/>
  <c r="C297" i="11"/>
  <c r="B297" i="11"/>
  <c r="A297" i="11"/>
  <c r="I296" i="11"/>
  <c r="H296" i="11"/>
  <c r="E296" i="11"/>
  <c r="D296" i="11"/>
  <c r="C296" i="11"/>
  <c r="B296" i="11"/>
  <c r="A296" i="11"/>
  <c r="I295" i="11"/>
  <c r="H295" i="11"/>
  <c r="E295" i="11"/>
  <c r="D295" i="11"/>
  <c r="C295" i="11"/>
  <c r="B295" i="11"/>
  <c r="A295" i="11"/>
  <c r="I294" i="11"/>
  <c r="H294" i="11"/>
  <c r="E294" i="11"/>
  <c r="D294" i="11"/>
  <c r="C294" i="11"/>
  <c r="B294" i="11"/>
  <c r="A294" i="11"/>
  <c r="I293" i="11"/>
  <c r="H293" i="11"/>
  <c r="E293" i="11"/>
  <c r="D293" i="11"/>
  <c r="C293" i="11"/>
  <c r="B293" i="11"/>
  <c r="A293" i="11"/>
  <c r="I292" i="11"/>
  <c r="H292" i="11"/>
  <c r="E292" i="11"/>
  <c r="D292" i="11"/>
  <c r="C292" i="11"/>
  <c r="B292" i="11"/>
  <c r="A292" i="11"/>
  <c r="I291" i="11"/>
  <c r="H291" i="11"/>
  <c r="E291" i="11"/>
  <c r="D291" i="11"/>
  <c r="C291" i="11"/>
  <c r="B291" i="11"/>
  <c r="A291" i="11"/>
  <c r="I290" i="11"/>
  <c r="H290" i="11"/>
  <c r="E290" i="11"/>
  <c r="D290" i="11"/>
  <c r="C290" i="11"/>
  <c r="B290" i="11"/>
  <c r="A290" i="11"/>
  <c r="I289" i="11"/>
  <c r="H289" i="11"/>
  <c r="E289" i="11"/>
  <c r="D289" i="11"/>
  <c r="B289" i="11"/>
  <c r="A289" i="11"/>
  <c r="I288" i="11"/>
  <c r="H288" i="11"/>
  <c r="E288" i="11"/>
  <c r="D288" i="11"/>
  <c r="C288" i="11"/>
  <c r="B288" i="11"/>
  <c r="A288" i="11"/>
  <c r="I287" i="11"/>
  <c r="H287" i="11"/>
  <c r="E287" i="11"/>
  <c r="D287" i="11"/>
  <c r="C287" i="11"/>
  <c r="B287" i="11"/>
  <c r="A287" i="11"/>
  <c r="I286" i="11"/>
  <c r="H286" i="11"/>
  <c r="E286" i="11"/>
  <c r="D286" i="11"/>
  <c r="C286" i="11"/>
  <c r="B286" i="11"/>
  <c r="A286" i="11"/>
  <c r="I285" i="11"/>
  <c r="H285" i="11"/>
  <c r="E285" i="11"/>
  <c r="D285" i="11"/>
  <c r="C285" i="11"/>
  <c r="B285" i="11"/>
  <c r="A285" i="11"/>
  <c r="I284" i="11"/>
  <c r="H284" i="11"/>
  <c r="E284" i="11"/>
  <c r="D284" i="11"/>
  <c r="C284" i="11"/>
  <c r="B284" i="11"/>
  <c r="A284" i="11"/>
  <c r="I283" i="11"/>
  <c r="H283" i="11"/>
  <c r="E283" i="11"/>
  <c r="D283" i="11"/>
  <c r="C283" i="11"/>
  <c r="B283" i="11"/>
  <c r="A283" i="11"/>
  <c r="I282" i="11"/>
  <c r="H282" i="11"/>
  <c r="E282" i="11"/>
  <c r="D282" i="11"/>
  <c r="C282" i="11"/>
  <c r="B282" i="11"/>
  <c r="A282" i="11"/>
  <c r="I281" i="11"/>
  <c r="H281" i="11"/>
  <c r="E281" i="11"/>
  <c r="D281" i="11"/>
  <c r="C281" i="11"/>
  <c r="B281" i="11"/>
  <c r="A281" i="11"/>
  <c r="I280" i="11"/>
  <c r="H280" i="11"/>
  <c r="E280" i="11"/>
  <c r="D280" i="11"/>
  <c r="C280" i="11"/>
  <c r="B280" i="11"/>
  <c r="A280" i="11"/>
  <c r="I279" i="11"/>
  <c r="H279" i="11"/>
  <c r="E279" i="11"/>
  <c r="D279" i="11"/>
  <c r="C279" i="11"/>
  <c r="B279" i="11"/>
  <c r="A279" i="11"/>
  <c r="H278" i="11"/>
  <c r="E278" i="11"/>
  <c r="D278" i="11"/>
  <c r="C278" i="11"/>
  <c r="B278" i="11"/>
  <c r="A278" i="11"/>
  <c r="I277" i="11"/>
  <c r="H277" i="11"/>
  <c r="E277" i="11"/>
  <c r="D277" i="11"/>
  <c r="C277" i="11"/>
  <c r="B277" i="11"/>
  <c r="A277" i="11"/>
  <c r="I276" i="11"/>
  <c r="H276" i="11"/>
  <c r="E276" i="11"/>
  <c r="D276" i="11"/>
  <c r="C276" i="11"/>
  <c r="B276" i="11"/>
  <c r="A276" i="11"/>
  <c r="I275" i="11"/>
  <c r="H275" i="11"/>
  <c r="E275" i="11"/>
  <c r="D275" i="11"/>
  <c r="C275" i="11"/>
  <c r="B275" i="11"/>
  <c r="A275" i="11"/>
  <c r="I274" i="11"/>
  <c r="H274" i="11"/>
  <c r="E274" i="11"/>
  <c r="D274" i="11"/>
  <c r="C274" i="11"/>
  <c r="B274" i="11"/>
  <c r="A274" i="11"/>
  <c r="I273" i="11"/>
  <c r="H273" i="11"/>
  <c r="E273" i="11"/>
  <c r="D273" i="11"/>
  <c r="C273" i="11"/>
  <c r="B273" i="11"/>
  <c r="A273" i="11"/>
  <c r="I272" i="11"/>
  <c r="H272" i="11"/>
  <c r="E272" i="11"/>
  <c r="D272" i="11"/>
  <c r="C272" i="11"/>
  <c r="B272" i="11"/>
  <c r="A272" i="11"/>
  <c r="I271" i="11"/>
  <c r="H271" i="11"/>
  <c r="E271" i="11"/>
  <c r="D271" i="11"/>
  <c r="C271" i="11"/>
  <c r="B271" i="11"/>
  <c r="A271" i="11"/>
  <c r="I270" i="11"/>
  <c r="E270" i="11"/>
  <c r="D270" i="11"/>
  <c r="C270" i="11"/>
  <c r="B270" i="11"/>
  <c r="A270" i="11"/>
  <c r="I269" i="11"/>
  <c r="H269" i="11"/>
  <c r="E269" i="11"/>
  <c r="D269" i="11"/>
  <c r="C269" i="11"/>
  <c r="B269" i="11"/>
  <c r="A269" i="11"/>
  <c r="I268" i="11"/>
  <c r="E268" i="11"/>
  <c r="D268" i="11"/>
  <c r="C268" i="11"/>
  <c r="B268" i="11"/>
  <c r="A268" i="11"/>
  <c r="I267" i="11"/>
  <c r="H267" i="11"/>
  <c r="E267" i="11"/>
  <c r="D267" i="11"/>
  <c r="C267" i="11"/>
  <c r="B267" i="11"/>
  <c r="A267" i="11"/>
  <c r="I266" i="11"/>
  <c r="H266" i="11"/>
  <c r="E266" i="11"/>
  <c r="D266" i="11"/>
  <c r="C266" i="11"/>
  <c r="B266" i="11"/>
  <c r="A266" i="11"/>
  <c r="I265" i="11"/>
  <c r="H265" i="11"/>
  <c r="E265" i="11"/>
  <c r="D265" i="11"/>
  <c r="C265" i="11"/>
  <c r="B265" i="11"/>
  <c r="A265" i="11"/>
  <c r="I264" i="11"/>
  <c r="H264" i="11"/>
  <c r="E264" i="11"/>
  <c r="D264" i="11"/>
  <c r="C264" i="11"/>
  <c r="B264" i="11"/>
  <c r="A264" i="11"/>
  <c r="I263" i="11"/>
  <c r="H263" i="11"/>
  <c r="E263" i="11"/>
  <c r="D263" i="11"/>
  <c r="C263" i="11"/>
  <c r="B263" i="11"/>
  <c r="A263" i="11"/>
  <c r="I262" i="11"/>
  <c r="H262" i="11"/>
  <c r="E262" i="11"/>
  <c r="D262" i="11"/>
  <c r="C262" i="11"/>
  <c r="B262" i="11"/>
  <c r="A262" i="11"/>
  <c r="I261" i="11"/>
  <c r="H261" i="11"/>
  <c r="E261" i="11"/>
  <c r="D261" i="11"/>
  <c r="C261" i="11"/>
  <c r="B261" i="11"/>
  <c r="A261" i="11"/>
  <c r="I260" i="11"/>
  <c r="H260" i="11"/>
  <c r="E260" i="11"/>
  <c r="D260" i="11"/>
  <c r="C260" i="11"/>
  <c r="B260" i="11"/>
  <c r="A260" i="11"/>
  <c r="I259" i="11"/>
  <c r="H259" i="11"/>
  <c r="E259" i="11"/>
  <c r="D259" i="11"/>
  <c r="C259" i="11"/>
  <c r="B259" i="11"/>
  <c r="A259" i="11"/>
  <c r="I258" i="11"/>
  <c r="H258" i="11"/>
  <c r="E258" i="11"/>
  <c r="D258" i="11"/>
  <c r="C258" i="11"/>
  <c r="B258" i="11"/>
  <c r="A258" i="11"/>
  <c r="I257" i="11"/>
  <c r="H257" i="11"/>
  <c r="E257" i="11"/>
  <c r="D257" i="11"/>
  <c r="C257" i="11"/>
  <c r="B257" i="11"/>
  <c r="A257" i="11"/>
  <c r="I256" i="11"/>
  <c r="H256" i="11"/>
  <c r="E256" i="11"/>
  <c r="D256" i="11"/>
  <c r="C256" i="11"/>
  <c r="B256" i="11"/>
  <c r="A256" i="11"/>
  <c r="I253" i="11"/>
  <c r="H253" i="11"/>
  <c r="E253" i="11"/>
  <c r="D253" i="11"/>
  <c r="C253" i="11"/>
  <c r="B253" i="11"/>
  <c r="A253" i="11"/>
  <c r="I252" i="11"/>
  <c r="H252" i="11"/>
  <c r="E252" i="11"/>
  <c r="D252" i="11"/>
  <c r="C252" i="11"/>
  <c r="B252" i="11"/>
  <c r="A252" i="11"/>
  <c r="I251" i="11"/>
  <c r="H251" i="11"/>
  <c r="E251" i="11"/>
  <c r="D251" i="11"/>
  <c r="C251" i="11"/>
  <c r="B251" i="11"/>
  <c r="A251" i="11"/>
  <c r="I250" i="11"/>
  <c r="H250" i="11"/>
  <c r="E250" i="11"/>
  <c r="D250" i="11"/>
  <c r="C250" i="11"/>
  <c r="B250" i="11"/>
  <c r="A250" i="11"/>
  <c r="I249" i="11"/>
  <c r="H249" i="11"/>
  <c r="E249" i="11"/>
  <c r="D249" i="11"/>
  <c r="C249" i="11"/>
  <c r="B249" i="11"/>
  <c r="A249" i="11"/>
  <c r="I248" i="11"/>
  <c r="H248" i="11"/>
  <c r="E248" i="11"/>
  <c r="D248" i="11"/>
  <c r="C248" i="11"/>
  <c r="B248" i="11"/>
  <c r="A248" i="11"/>
  <c r="I247" i="11"/>
  <c r="H247" i="11"/>
  <c r="E247" i="11"/>
  <c r="D247" i="11"/>
  <c r="C247" i="11"/>
  <c r="B247" i="11"/>
  <c r="A247" i="11"/>
  <c r="I246" i="11"/>
  <c r="H246" i="11"/>
  <c r="E246" i="11"/>
  <c r="D246" i="11"/>
  <c r="C246" i="11"/>
  <c r="B246" i="11"/>
  <c r="A246" i="11"/>
  <c r="I245" i="11"/>
  <c r="H245" i="11"/>
  <c r="E245" i="11"/>
  <c r="D245" i="11"/>
  <c r="C245" i="11"/>
  <c r="B245" i="11"/>
  <c r="A245" i="11"/>
  <c r="I244" i="11"/>
  <c r="H244" i="11"/>
  <c r="E244" i="11"/>
  <c r="D244" i="11"/>
  <c r="C244" i="11"/>
  <c r="B244" i="11"/>
  <c r="A244" i="11"/>
  <c r="I243" i="11"/>
  <c r="H243" i="11"/>
  <c r="E243" i="11"/>
  <c r="D243" i="11"/>
  <c r="C243" i="11"/>
  <c r="B243" i="11"/>
  <c r="A243" i="11"/>
  <c r="I242" i="11"/>
  <c r="H242" i="11"/>
  <c r="E242" i="11"/>
  <c r="D242" i="11"/>
  <c r="C242" i="11"/>
  <c r="B242" i="11"/>
  <c r="A242" i="11"/>
  <c r="I241" i="11"/>
  <c r="H241" i="11"/>
  <c r="E241" i="11"/>
  <c r="D241" i="11"/>
  <c r="C241" i="11"/>
  <c r="B241" i="11"/>
  <c r="A241" i="11"/>
  <c r="I240" i="11"/>
  <c r="H240" i="11"/>
  <c r="E240" i="11"/>
  <c r="D240" i="11"/>
  <c r="C240" i="11"/>
  <c r="B240" i="11"/>
  <c r="A240" i="11"/>
  <c r="I239" i="11"/>
  <c r="H239" i="11"/>
  <c r="E239" i="11"/>
  <c r="D239" i="11"/>
  <c r="C239" i="11"/>
  <c r="B239" i="11"/>
  <c r="A239" i="11"/>
  <c r="I238" i="11"/>
  <c r="H238" i="11"/>
  <c r="E238" i="11"/>
  <c r="D238" i="11"/>
  <c r="C238" i="11"/>
  <c r="B238" i="11"/>
  <c r="A238" i="11"/>
  <c r="I237" i="11"/>
  <c r="H237" i="11"/>
  <c r="E237" i="11"/>
  <c r="D237" i="11"/>
  <c r="C237" i="11"/>
  <c r="B237" i="11"/>
  <c r="A237" i="11"/>
  <c r="I236" i="11"/>
  <c r="H236" i="11"/>
  <c r="E236" i="11"/>
  <c r="D236" i="11"/>
  <c r="C236" i="11"/>
  <c r="B236" i="11"/>
  <c r="A236" i="11"/>
  <c r="I235" i="11"/>
  <c r="H235" i="11"/>
  <c r="E235" i="11"/>
  <c r="D235" i="11"/>
  <c r="C235" i="11"/>
  <c r="B235" i="11"/>
  <c r="A235" i="11"/>
  <c r="I234" i="11"/>
  <c r="H234" i="11"/>
  <c r="E234" i="11"/>
  <c r="D234" i="11"/>
  <c r="C234" i="11"/>
  <c r="B234" i="11"/>
  <c r="A234" i="11"/>
  <c r="I233" i="11"/>
  <c r="H233" i="11"/>
  <c r="E233" i="11"/>
  <c r="D233" i="11"/>
  <c r="C233" i="11"/>
  <c r="B233" i="11"/>
  <c r="A233" i="11"/>
  <c r="I232" i="11"/>
  <c r="H232" i="11"/>
  <c r="E232" i="11"/>
  <c r="D232" i="11"/>
  <c r="C232" i="11"/>
  <c r="B232" i="11"/>
  <c r="A232" i="11"/>
  <c r="I231" i="11"/>
  <c r="H231" i="11"/>
  <c r="E231" i="11"/>
  <c r="D231" i="11"/>
  <c r="C231" i="11"/>
  <c r="B231" i="11"/>
  <c r="A231" i="11"/>
  <c r="I230" i="11"/>
  <c r="H230" i="11"/>
  <c r="E230" i="11"/>
  <c r="D230" i="11"/>
  <c r="C230" i="11"/>
  <c r="B230" i="11"/>
  <c r="A230" i="11"/>
  <c r="I229" i="11"/>
  <c r="H229" i="11"/>
  <c r="E229" i="11"/>
  <c r="D229" i="11"/>
  <c r="C229" i="11"/>
  <c r="B229" i="11"/>
  <c r="A229" i="11"/>
  <c r="I228" i="11"/>
  <c r="H228" i="11"/>
  <c r="E228" i="11"/>
  <c r="D228" i="11"/>
  <c r="C228" i="11"/>
  <c r="B228" i="11"/>
  <c r="A228" i="11"/>
  <c r="I227" i="11"/>
  <c r="H227" i="11"/>
  <c r="E227" i="11"/>
  <c r="D227" i="11"/>
  <c r="C227" i="11"/>
  <c r="B227" i="11"/>
  <c r="A227" i="11"/>
  <c r="I226" i="11"/>
  <c r="H226" i="11"/>
  <c r="E226" i="11"/>
  <c r="D226" i="11"/>
  <c r="C226" i="11"/>
  <c r="B226" i="11"/>
  <c r="A226" i="11"/>
  <c r="I225" i="11"/>
  <c r="H225" i="11"/>
  <c r="E225" i="11"/>
  <c r="D225" i="11"/>
  <c r="C225" i="11"/>
  <c r="B225" i="11"/>
  <c r="A225" i="11"/>
  <c r="I224" i="11"/>
  <c r="H224" i="11"/>
  <c r="E224" i="11"/>
  <c r="D224" i="11"/>
  <c r="B224" i="11"/>
  <c r="A224" i="11"/>
  <c r="I223" i="11"/>
  <c r="H223" i="11"/>
  <c r="E223" i="11"/>
  <c r="D223" i="11"/>
  <c r="C223" i="11"/>
  <c r="B223" i="11"/>
  <c r="A223" i="11"/>
  <c r="I222" i="11"/>
  <c r="H222" i="11"/>
  <c r="E222" i="11"/>
  <c r="D222" i="11"/>
  <c r="C222" i="11"/>
  <c r="B222" i="11"/>
  <c r="A222" i="11"/>
  <c r="I221" i="11"/>
  <c r="H221" i="11"/>
  <c r="E221" i="11"/>
  <c r="D221" i="11"/>
  <c r="C221" i="11"/>
  <c r="B221" i="11"/>
  <c r="A221" i="11"/>
  <c r="I220" i="11"/>
  <c r="H220" i="11"/>
  <c r="E220" i="11"/>
  <c r="D220" i="11"/>
  <c r="C220" i="11"/>
  <c r="B220" i="11"/>
  <c r="A220" i="11"/>
  <c r="I219" i="11"/>
  <c r="H219" i="11"/>
  <c r="E219" i="11"/>
  <c r="D219" i="11"/>
  <c r="C219" i="11"/>
  <c r="B219" i="11"/>
  <c r="I218" i="11"/>
  <c r="H218" i="11"/>
  <c r="E218" i="11"/>
  <c r="D218" i="11"/>
  <c r="C218" i="11"/>
  <c r="B218" i="11"/>
  <c r="A218" i="11"/>
  <c r="I217" i="11"/>
  <c r="H217" i="11"/>
  <c r="E217" i="11"/>
  <c r="D217" i="11"/>
  <c r="C217" i="11"/>
  <c r="B217" i="11"/>
  <c r="A217" i="11"/>
  <c r="I216" i="11"/>
  <c r="H216" i="11"/>
  <c r="E216" i="11"/>
  <c r="D216" i="11"/>
  <c r="C216" i="11"/>
  <c r="B216" i="11"/>
  <c r="A216" i="11"/>
  <c r="I215" i="11"/>
  <c r="H215" i="11"/>
  <c r="E215" i="11"/>
  <c r="D215" i="11"/>
  <c r="C215" i="11"/>
  <c r="B215" i="11"/>
  <c r="A215" i="11"/>
  <c r="I214" i="11"/>
  <c r="H214" i="11"/>
  <c r="E214" i="11"/>
  <c r="D214" i="11"/>
  <c r="B214" i="11"/>
  <c r="A214" i="11"/>
  <c r="I213" i="11"/>
  <c r="H213" i="11"/>
  <c r="G213" i="11"/>
  <c r="E213" i="11"/>
  <c r="D213" i="11"/>
  <c r="C213" i="11"/>
  <c r="B213" i="11"/>
  <c r="A213" i="11"/>
  <c r="I212" i="11"/>
  <c r="H212" i="11"/>
  <c r="G212" i="11"/>
  <c r="E212" i="11"/>
  <c r="D212" i="11"/>
  <c r="C212" i="11"/>
  <c r="B212" i="11"/>
  <c r="A212" i="11"/>
  <c r="I211" i="11"/>
  <c r="H211" i="11"/>
  <c r="E211" i="11"/>
  <c r="D211" i="11"/>
  <c r="C211" i="11"/>
  <c r="B211" i="11"/>
  <c r="A211" i="11"/>
  <c r="I210" i="11"/>
  <c r="H210" i="11"/>
  <c r="E210" i="11"/>
  <c r="D210" i="11"/>
  <c r="C210" i="11"/>
  <c r="B210" i="11"/>
  <c r="A210" i="11"/>
  <c r="I209" i="11"/>
  <c r="H209" i="11"/>
  <c r="E209" i="11"/>
  <c r="D209" i="11"/>
  <c r="C209" i="11"/>
  <c r="B209" i="11"/>
  <c r="A209" i="11"/>
  <c r="I208" i="11"/>
  <c r="H208" i="11"/>
  <c r="E208" i="11"/>
  <c r="D208" i="11"/>
  <c r="C208" i="11"/>
  <c r="B208" i="11"/>
  <c r="A208" i="11"/>
  <c r="I207" i="11"/>
  <c r="H207" i="11"/>
  <c r="E207" i="11"/>
  <c r="D207" i="11"/>
  <c r="C207" i="11"/>
  <c r="B207" i="11"/>
  <c r="A207" i="11"/>
  <c r="I206" i="11"/>
  <c r="H206" i="11"/>
  <c r="G206" i="11"/>
  <c r="E206" i="11"/>
  <c r="D206" i="11"/>
  <c r="C206" i="11"/>
  <c r="B206" i="11"/>
  <c r="A206" i="11"/>
  <c r="I205" i="11"/>
  <c r="H205" i="11"/>
  <c r="E205" i="11"/>
  <c r="D205" i="11"/>
  <c r="C205" i="11"/>
  <c r="B205" i="11"/>
  <c r="A205" i="11"/>
  <c r="I204" i="11"/>
  <c r="H204" i="11"/>
  <c r="E204" i="11"/>
  <c r="D204" i="11"/>
  <c r="C204" i="11"/>
  <c r="B204" i="11"/>
  <c r="A204" i="11"/>
  <c r="I203" i="11"/>
  <c r="H203" i="11"/>
  <c r="E203" i="11"/>
  <c r="D203" i="11"/>
  <c r="C203" i="11"/>
  <c r="B203" i="11"/>
  <c r="A203" i="11"/>
  <c r="I202" i="11"/>
  <c r="H202" i="11"/>
  <c r="E202" i="11"/>
  <c r="D202" i="11"/>
  <c r="C202" i="11"/>
  <c r="B202" i="11"/>
  <c r="A202" i="11"/>
  <c r="I201" i="11"/>
  <c r="H201" i="11"/>
  <c r="E201" i="11"/>
  <c r="D201" i="11"/>
  <c r="C201" i="11"/>
  <c r="B201" i="11"/>
  <c r="A201" i="11"/>
  <c r="I200" i="11"/>
  <c r="H200" i="11"/>
  <c r="E200" i="11"/>
  <c r="D200" i="11"/>
  <c r="C200" i="11"/>
  <c r="B200" i="11"/>
  <c r="A200" i="11"/>
  <c r="I199" i="11"/>
  <c r="H199" i="11"/>
  <c r="E199" i="11"/>
  <c r="D199" i="11"/>
  <c r="C199" i="11"/>
  <c r="B199" i="11"/>
  <c r="A199" i="11"/>
  <c r="I198" i="11"/>
  <c r="H198" i="11"/>
  <c r="E198" i="11"/>
  <c r="D198" i="11"/>
  <c r="C198" i="11"/>
  <c r="B198" i="11"/>
  <c r="A198" i="11"/>
  <c r="I197" i="11"/>
  <c r="H197" i="11"/>
  <c r="E197" i="11"/>
  <c r="D197" i="11"/>
  <c r="C197" i="11"/>
  <c r="B197" i="11"/>
  <c r="A197" i="11"/>
  <c r="I196" i="11"/>
  <c r="H196" i="11"/>
  <c r="E196" i="11"/>
  <c r="D196" i="11"/>
  <c r="B196" i="11"/>
  <c r="A196" i="11"/>
  <c r="I195" i="11"/>
  <c r="H195" i="11"/>
  <c r="E195" i="11"/>
  <c r="D195" i="11"/>
  <c r="C195" i="11"/>
  <c r="B195" i="11"/>
  <c r="A195" i="11"/>
  <c r="I194" i="11"/>
  <c r="H194" i="11"/>
  <c r="E194" i="11"/>
  <c r="D194" i="11"/>
  <c r="C194" i="11"/>
  <c r="B194" i="11"/>
  <c r="A194" i="11"/>
  <c r="I193" i="11"/>
  <c r="H193" i="11"/>
  <c r="E193" i="11"/>
  <c r="D193" i="11"/>
  <c r="C193" i="11"/>
  <c r="B193" i="11"/>
  <c r="A193" i="11"/>
  <c r="I192" i="11"/>
  <c r="H192" i="11"/>
  <c r="E192" i="11"/>
  <c r="D192" i="11"/>
  <c r="C192" i="11"/>
  <c r="B192" i="11"/>
  <c r="A192" i="11"/>
  <c r="I191" i="11"/>
  <c r="H191" i="11"/>
  <c r="E191" i="11"/>
  <c r="D191" i="11"/>
  <c r="C191" i="11"/>
  <c r="B191" i="11"/>
  <c r="A191" i="11"/>
  <c r="I190" i="11"/>
  <c r="H190" i="11"/>
  <c r="E190" i="11"/>
  <c r="D190" i="11"/>
  <c r="C190" i="11"/>
  <c r="B190" i="11"/>
  <c r="A190" i="11"/>
  <c r="I189" i="11"/>
  <c r="H189" i="11"/>
  <c r="E189" i="11"/>
  <c r="D189" i="11"/>
  <c r="C189" i="11"/>
  <c r="B189" i="11"/>
  <c r="A189" i="11"/>
  <c r="I188" i="11"/>
  <c r="H188" i="11"/>
  <c r="E188" i="11"/>
  <c r="D188" i="11"/>
  <c r="C188" i="11"/>
  <c r="B188" i="11"/>
  <c r="A188" i="11"/>
  <c r="I187" i="11"/>
  <c r="H187" i="11"/>
  <c r="E187" i="11"/>
  <c r="D187" i="11"/>
  <c r="C187" i="11"/>
  <c r="B187" i="11"/>
  <c r="A187" i="11"/>
  <c r="I186" i="11"/>
  <c r="H186" i="11"/>
  <c r="E186" i="11"/>
  <c r="D186" i="11"/>
  <c r="C186" i="11"/>
  <c r="B186" i="11"/>
  <c r="A186" i="11"/>
  <c r="I185" i="11"/>
  <c r="H185" i="11"/>
  <c r="E185" i="11"/>
  <c r="D185" i="11"/>
  <c r="C185" i="11"/>
  <c r="B185" i="11"/>
  <c r="A185" i="11"/>
  <c r="I184" i="11"/>
  <c r="H184" i="11"/>
  <c r="E184" i="11"/>
  <c r="D184" i="11"/>
  <c r="C184" i="11"/>
  <c r="B184" i="11"/>
  <c r="A184" i="11"/>
  <c r="I183" i="11"/>
  <c r="H183" i="11"/>
  <c r="E183" i="11"/>
  <c r="D183" i="11"/>
  <c r="C183" i="11"/>
  <c r="B183" i="11"/>
  <c r="A183" i="11"/>
  <c r="I182" i="11"/>
  <c r="H182" i="11"/>
  <c r="E182" i="11"/>
  <c r="D182" i="11"/>
  <c r="C182" i="11"/>
  <c r="B182" i="11"/>
  <c r="A182" i="11"/>
  <c r="I181" i="11"/>
  <c r="H181" i="11"/>
  <c r="E181" i="11"/>
  <c r="D181" i="11"/>
  <c r="C181" i="11"/>
  <c r="B181" i="11"/>
  <c r="A181" i="11"/>
  <c r="I180" i="11"/>
  <c r="E180" i="11"/>
  <c r="D180" i="11"/>
  <c r="C180" i="11"/>
  <c r="B180" i="11"/>
  <c r="A180" i="11"/>
  <c r="I179" i="11"/>
  <c r="H179" i="11"/>
  <c r="E179" i="11"/>
  <c r="D179" i="11"/>
  <c r="C179" i="11"/>
  <c r="B179" i="11"/>
  <c r="A179" i="11"/>
  <c r="I178" i="11"/>
  <c r="H178" i="11"/>
  <c r="E178" i="11"/>
  <c r="D178" i="11"/>
  <c r="C178" i="11"/>
  <c r="B178" i="11"/>
  <c r="A178" i="11"/>
  <c r="I177" i="11"/>
  <c r="H177" i="11"/>
  <c r="E177" i="11"/>
  <c r="D177" i="11"/>
  <c r="C177" i="11"/>
  <c r="B177" i="11"/>
  <c r="A177" i="11"/>
  <c r="I176" i="11"/>
  <c r="H176" i="11"/>
  <c r="E176" i="11"/>
  <c r="D176" i="11"/>
  <c r="C176" i="11"/>
  <c r="B176" i="11"/>
  <c r="A176" i="11"/>
  <c r="I175" i="11"/>
  <c r="E175" i="11"/>
  <c r="D175" i="11"/>
  <c r="C175" i="11"/>
  <c r="B175" i="11"/>
  <c r="A175" i="11"/>
  <c r="I174" i="11"/>
  <c r="H174" i="11"/>
  <c r="E174" i="11"/>
  <c r="D174" i="11"/>
  <c r="C174" i="11"/>
  <c r="B174" i="11"/>
  <c r="A174" i="11"/>
  <c r="I173" i="11"/>
  <c r="H173" i="11"/>
  <c r="E173" i="11"/>
  <c r="D173" i="11"/>
  <c r="C173" i="11"/>
  <c r="B173" i="11"/>
  <c r="A173" i="11"/>
  <c r="I172" i="11"/>
  <c r="E172" i="11"/>
  <c r="D172" i="11"/>
  <c r="C172" i="11"/>
  <c r="B172" i="11"/>
  <c r="A172" i="11"/>
  <c r="I171" i="11"/>
  <c r="H171" i="11"/>
  <c r="E171" i="11"/>
  <c r="D171" i="11"/>
  <c r="C171" i="11"/>
  <c r="B171" i="11"/>
  <c r="A171" i="11"/>
  <c r="I170" i="11"/>
  <c r="H170" i="11"/>
  <c r="E170" i="11"/>
  <c r="D170" i="11"/>
  <c r="C170" i="11"/>
  <c r="B170" i="11"/>
  <c r="A170" i="11"/>
  <c r="I169" i="11"/>
  <c r="H169" i="11"/>
  <c r="E169" i="11"/>
  <c r="D169" i="11"/>
  <c r="C169" i="11"/>
  <c r="B169" i="11"/>
  <c r="A169" i="11"/>
  <c r="I168" i="11"/>
  <c r="H168" i="11"/>
  <c r="E168" i="11"/>
  <c r="D168" i="11"/>
  <c r="C168" i="11"/>
  <c r="B168" i="11"/>
  <c r="A168" i="11"/>
  <c r="I167" i="11"/>
  <c r="H167" i="11"/>
  <c r="E167" i="11"/>
  <c r="D167" i="11"/>
  <c r="C167" i="11"/>
  <c r="B167" i="11"/>
  <c r="A167" i="11"/>
  <c r="I166" i="11"/>
  <c r="H166" i="11"/>
  <c r="E166" i="11"/>
  <c r="D166" i="11"/>
  <c r="C166" i="11"/>
  <c r="B166" i="11"/>
  <c r="A166" i="11"/>
  <c r="I165" i="11"/>
  <c r="H165" i="11"/>
  <c r="E165" i="11"/>
  <c r="D165" i="11"/>
  <c r="C165" i="11"/>
  <c r="B165" i="11"/>
  <c r="A165" i="11"/>
  <c r="I164" i="11"/>
  <c r="H164" i="11"/>
  <c r="E164" i="11"/>
  <c r="D164" i="11"/>
  <c r="C164" i="11"/>
  <c r="B164" i="11"/>
  <c r="A164" i="11"/>
  <c r="I163" i="11"/>
  <c r="H163" i="11"/>
  <c r="E163" i="11"/>
  <c r="D163" i="11"/>
  <c r="C163" i="11"/>
  <c r="B163" i="11"/>
  <c r="A163" i="11"/>
  <c r="I162" i="11"/>
  <c r="E162" i="11"/>
  <c r="D162" i="11"/>
  <c r="C162" i="11"/>
  <c r="B162" i="11"/>
  <c r="A162" i="11"/>
  <c r="I161" i="11"/>
  <c r="H161" i="11"/>
  <c r="E161" i="11"/>
  <c r="D161" i="11"/>
  <c r="C161" i="11"/>
  <c r="B161" i="11"/>
  <c r="A161" i="11"/>
  <c r="I160" i="11"/>
  <c r="H160" i="11"/>
  <c r="E160" i="11"/>
  <c r="D160" i="11"/>
  <c r="C160" i="11"/>
  <c r="B160" i="11"/>
  <c r="A160" i="11"/>
  <c r="I159" i="11"/>
  <c r="H159" i="11"/>
  <c r="E159" i="11"/>
  <c r="D159" i="11"/>
  <c r="C159" i="11"/>
  <c r="B159" i="11"/>
  <c r="A159" i="11"/>
  <c r="I158" i="11"/>
  <c r="H158" i="11"/>
  <c r="E158" i="11"/>
  <c r="D158" i="11"/>
  <c r="C158" i="11"/>
  <c r="B158" i="11"/>
  <c r="A158" i="11"/>
  <c r="I157" i="11"/>
  <c r="H157" i="11"/>
  <c r="E157" i="11"/>
  <c r="D157" i="11"/>
  <c r="C157" i="11"/>
  <c r="B157" i="11"/>
  <c r="A157" i="11"/>
  <c r="I156" i="11"/>
  <c r="H156" i="11"/>
  <c r="E156" i="11"/>
  <c r="D156" i="11"/>
  <c r="C156" i="11"/>
  <c r="B156" i="11"/>
  <c r="A156" i="11"/>
  <c r="I155" i="11"/>
  <c r="E155" i="11"/>
  <c r="D155" i="11"/>
  <c r="C155" i="11"/>
  <c r="B155" i="11"/>
  <c r="A155" i="11"/>
  <c r="I154" i="11"/>
  <c r="H154" i="11"/>
  <c r="E154" i="11"/>
  <c r="D154" i="11"/>
  <c r="C154" i="11"/>
  <c r="B154" i="11"/>
  <c r="A154" i="11"/>
  <c r="I153" i="11"/>
  <c r="H153" i="11"/>
  <c r="E153" i="11"/>
  <c r="D153" i="11"/>
  <c r="C153" i="11"/>
  <c r="B153" i="11"/>
  <c r="A153" i="11"/>
  <c r="I152" i="11"/>
  <c r="H152" i="11"/>
  <c r="E152" i="11"/>
  <c r="D152" i="11"/>
  <c r="C152" i="11"/>
  <c r="B152" i="11"/>
  <c r="A152" i="11"/>
  <c r="I151" i="11"/>
  <c r="H151" i="11"/>
  <c r="E151" i="11"/>
  <c r="D151" i="11"/>
  <c r="C151" i="11"/>
  <c r="B151" i="11"/>
  <c r="A151" i="11"/>
  <c r="I150" i="11"/>
  <c r="H150" i="11"/>
  <c r="E150" i="11"/>
  <c r="D150" i="11"/>
  <c r="C150" i="11"/>
  <c r="B150" i="11"/>
  <c r="A150" i="11"/>
  <c r="I149" i="11"/>
  <c r="H149" i="11"/>
  <c r="E149" i="11"/>
  <c r="D149" i="11"/>
  <c r="C149" i="11"/>
  <c r="B149" i="11"/>
  <c r="A149" i="11"/>
  <c r="I148" i="11"/>
  <c r="H148" i="11"/>
  <c r="E148" i="11"/>
  <c r="D148" i="11"/>
  <c r="C148" i="11"/>
  <c r="B148" i="11"/>
  <c r="A148" i="11"/>
  <c r="I147" i="11"/>
  <c r="H147" i="11"/>
  <c r="E147" i="11"/>
  <c r="D147" i="11"/>
  <c r="C147" i="11"/>
  <c r="B147" i="11"/>
  <c r="A147" i="11"/>
  <c r="I146" i="11"/>
  <c r="H146" i="11"/>
  <c r="E146" i="11"/>
  <c r="D146" i="11"/>
  <c r="C146" i="11"/>
  <c r="B146" i="11"/>
  <c r="A146" i="11"/>
  <c r="I145" i="11"/>
  <c r="H145" i="11"/>
  <c r="E145" i="11"/>
  <c r="D145" i="11"/>
  <c r="C145" i="11"/>
  <c r="B145" i="11"/>
  <c r="A145" i="11"/>
  <c r="I144" i="11"/>
  <c r="H144" i="11"/>
  <c r="E144" i="11"/>
  <c r="D144" i="11"/>
  <c r="C144" i="11"/>
  <c r="B144" i="11"/>
  <c r="A144" i="11"/>
  <c r="I143" i="11"/>
  <c r="H143" i="11"/>
  <c r="E143" i="11"/>
  <c r="D143" i="11"/>
  <c r="C143" i="11"/>
  <c r="B143" i="11"/>
  <c r="A143" i="11"/>
  <c r="I142" i="11"/>
  <c r="H142" i="11"/>
  <c r="E142" i="11"/>
  <c r="D142" i="11"/>
  <c r="C142" i="11"/>
  <c r="B142" i="11"/>
  <c r="A142" i="11"/>
  <c r="I141" i="11"/>
  <c r="H141" i="11"/>
  <c r="E141" i="11"/>
  <c r="D141" i="11"/>
  <c r="C141" i="11"/>
  <c r="B141" i="11"/>
  <c r="A141" i="11"/>
  <c r="I140" i="11"/>
  <c r="H140" i="11"/>
  <c r="E140" i="11"/>
  <c r="D140" i="11"/>
  <c r="C140" i="11"/>
  <c r="B140" i="11"/>
  <c r="A140" i="11"/>
  <c r="I139" i="11"/>
  <c r="H139" i="11"/>
  <c r="E139" i="11"/>
  <c r="D139" i="11"/>
  <c r="C139" i="11"/>
  <c r="B139" i="11"/>
  <c r="A139" i="11"/>
  <c r="I138" i="11"/>
  <c r="H138" i="11"/>
  <c r="E138" i="11"/>
  <c r="D138" i="11"/>
  <c r="C138" i="11"/>
  <c r="B138" i="11"/>
  <c r="A138" i="11"/>
  <c r="I137" i="11"/>
  <c r="H137" i="11"/>
  <c r="E137" i="11"/>
  <c r="D137" i="11"/>
  <c r="C137" i="11"/>
  <c r="B137" i="11"/>
  <c r="A137" i="11"/>
  <c r="I136" i="11"/>
  <c r="H136" i="11"/>
  <c r="E136" i="11"/>
  <c r="D136" i="11"/>
  <c r="C136" i="11"/>
  <c r="B136" i="11"/>
  <c r="A136" i="11"/>
  <c r="I135" i="11"/>
  <c r="H135" i="11"/>
  <c r="E135" i="11"/>
  <c r="D135" i="11"/>
  <c r="C135" i="11"/>
  <c r="B135" i="11"/>
  <c r="A135" i="11"/>
  <c r="I134" i="11"/>
  <c r="H134" i="11"/>
  <c r="E134" i="11"/>
  <c r="D134" i="11"/>
  <c r="C134" i="11"/>
  <c r="B134" i="11"/>
  <c r="A134" i="11"/>
  <c r="I133" i="11"/>
  <c r="H133" i="11"/>
  <c r="E133" i="11"/>
  <c r="D133" i="11"/>
  <c r="C133" i="11"/>
  <c r="B133" i="11"/>
  <c r="A133" i="11"/>
  <c r="H132" i="11"/>
  <c r="E132" i="11"/>
  <c r="D132" i="11"/>
  <c r="C132" i="11"/>
  <c r="B132" i="11"/>
  <c r="A132" i="11"/>
  <c r="I131" i="11"/>
  <c r="H131" i="11"/>
  <c r="E131" i="11"/>
  <c r="D131" i="11"/>
  <c r="C131" i="11"/>
  <c r="B131" i="11"/>
  <c r="A131" i="11"/>
  <c r="I130" i="11"/>
  <c r="H130" i="11"/>
  <c r="E130" i="11"/>
  <c r="D130" i="11"/>
  <c r="C130" i="11"/>
  <c r="B130" i="11"/>
  <c r="A130" i="11"/>
  <c r="I129" i="11"/>
  <c r="H129" i="11"/>
  <c r="E129" i="11"/>
  <c r="D129" i="11"/>
  <c r="C129" i="11"/>
  <c r="B129" i="11"/>
  <c r="A129" i="11"/>
  <c r="I128" i="11"/>
  <c r="H128" i="11"/>
  <c r="E128" i="11"/>
  <c r="D128" i="11"/>
  <c r="C128" i="11"/>
  <c r="B128" i="11"/>
  <c r="A128" i="11"/>
  <c r="I127" i="11"/>
  <c r="H127" i="11"/>
  <c r="E127" i="11"/>
  <c r="D127" i="11"/>
  <c r="C127" i="11"/>
  <c r="B127" i="11"/>
  <c r="A127" i="11"/>
  <c r="I126" i="11"/>
  <c r="H126" i="11"/>
  <c r="E126" i="11"/>
  <c r="D126" i="11"/>
  <c r="C126" i="11"/>
  <c r="B126" i="11"/>
  <c r="A126" i="11"/>
  <c r="I125" i="11"/>
  <c r="H125" i="11"/>
  <c r="E125" i="11"/>
  <c r="D125" i="11"/>
  <c r="C125" i="11"/>
  <c r="B125" i="11"/>
  <c r="A125" i="11"/>
  <c r="I124" i="11"/>
  <c r="H124" i="11"/>
  <c r="E124" i="11"/>
  <c r="D124" i="11"/>
  <c r="C124" i="11"/>
  <c r="B124" i="11"/>
  <c r="A124" i="11"/>
  <c r="I123" i="11"/>
  <c r="H123" i="11"/>
  <c r="E123" i="11"/>
  <c r="D123" i="11"/>
  <c r="C123" i="11"/>
  <c r="B123" i="11"/>
  <c r="A123" i="11"/>
  <c r="I122" i="11"/>
  <c r="H122" i="11"/>
  <c r="E122" i="11"/>
  <c r="D122" i="11"/>
  <c r="C122" i="11"/>
  <c r="B122" i="11"/>
  <c r="A122" i="11"/>
  <c r="I121" i="11"/>
  <c r="H121" i="11"/>
  <c r="G121" i="11"/>
  <c r="E121" i="11"/>
  <c r="D121" i="11"/>
  <c r="C121" i="11"/>
  <c r="B121" i="11"/>
  <c r="A121" i="11"/>
  <c r="I120" i="11"/>
  <c r="H120" i="11"/>
  <c r="E120" i="11"/>
  <c r="D120" i="11"/>
  <c r="C120" i="11"/>
  <c r="B120" i="11"/>
  <c r="A120" i="11"/>
  <c r="I119" i="11"/>
  <c r="H119" i="11"/>
  <c r="G119" i="11"/>
  <c r="E119" i="11"/>
  <c r="D119" i="11"/>
  <c r="C119" i="11"/>
  <c r="B119" i="11"/>
  <c r="A119" i="11"/>
  <c r="I118" i="11"/>
  <c r="H118" i="11"/>
  <c r="G118" i="11"/>
  <c r="E118" i="11"/>
  <c r="D118" i="11"/>
  <c r="B118" i="11"/>
  <c r="A118" i="11"/>
  <c r="I117" i="11"/>
  <c r="H117" i="11"/>
  <c r="E117" i="11"/>
  <c r="D117" i="11"/>
  <c r="C117" i="11"/>
  <c r="B117" i="11"/>
  <c r="A117" i="11"/>
  <c r="H116" i="11"/>
  <c r="E116" i="11"/>
  <c r="D116" i="11"/>
  <c r="C116" i="11"/>
  <c r="B116" i="11"/>
  <c r="A116" i="11"/>
  <c r="E115" i="11"/>
  <c r="D115" i="11"/>
  <c r="C115" i="11"/>
  <c r="B115" i="11"/>
  <c r="A115" i="11"/>
  <c r="I114" i="11"/>
  <c r="H114" i="11"/>
  <c r="E114" i="11"/>
  <c r="D114" i="11"/>
  <c r="C114" i="11"/>
  <c r="B114" i="11"/>
  <c r="A114" i="11"/>
  <c r="I113" i="11"/>
  <c r="H113" i="11"/>
  <c r="E113" i="11"/>
  <c r="D113" i="11"/>
  <c r="C113" i="11"/>
  <c r="B113" i="11"/>
  <c r="A113" i="11"/>
  <c r="I112" i="11"/>
  <c r="H112" i="11"/>
  <c r="E112" i="11"/>
  <c r="D112" i="11"/>
  <c r="C112" i="11"/>
  <c r="B112" i="11"/>
  <c r="A112" i="11"/>
  <c r="H111" i="11"/>
  <c r="E111" i="11"/>
  <c r="D111" i="11"/>
  <c r="C111" i="11"/>
  <c r="B111" i="11"/>
  <c r="A111" i="11"/>
  <c r="H110" i="11"/>
  <c r="E110" i="11"/>
  <c r="D110" i="11"/>
  <c r="C110" i="11"/>
  <c r="B110" i="11"/>
  <c r="A110" i="11"/>
  <c r="I109" i="11"/>
  <c r="H109" i="11"/>
  <c r="E109" i="11"/>
  <c r="D109" i="11"/>
  <c r="C109" i="11"/>
  <c r="B109" i="11"/>
  <c r="A109" i="11"/>
  <c r="I108" i="11"/>
  <c r="H108" i="11"/>
  <c r="E108" i="11"/>
  <c r="D108" i="11"/>
  <c r="C108" i="11"/>
  <c r="B108" i="11"/>
  <c r="A108" i="11"/>
  <c r="I107" i="11"/>
  <c r="H107" i="11"/>
  <c r="E107" i="11"/>
  <c r="D107" i="11"/>
  <c r="C107" i="11"/>
  <c r="B107" i="11"/>
  <c r="A107" i="11"/>
  <c r="I106" i="11"/>
  <c r="H106" i="11"/>
  <c r="E106" i="11"/>
  <c r="D106" i="11"/>
  <c r="C106" i="11"/>
  <c r="B106" i="11"/>
  <c r="A106" i="11"/>
  <c r="I105" i="11"/>
  <c r="H105" i="11"/>
  <c r="E105" i="11"/>
  <c r="D105" i="11"/>
  <c r="C105" i="11"/>
  <c r="B105" i="11"/>
  <c r="A105" i="11"/>
  <c r="I104" i="11"/>
  <c r="H104" i="11"/>
  <c r="E104" i="11"/>
  <c r="D104" i="11"/>
  <c r="C104" i="11"/>
  <c r="B104" i="11"/>
  <c r="A104" i="11"/>
  <c r="I103" i="11"/>
  <c r="H103" i="11"/>
  <c r="E103" i="11"/>
  <c r="D103" i="11"/>
  <c r="C103" i="11"/>
  <c r="B103" i="11"/>
  <c r="A103" i="11"/>
  <c r="I102" i="11"/>
  <c r="H102" i="11"/>
  <c r="E102" i="11"/>
  <c r="D102" i="11"/>
  <c r="C102" i="11"/>
  <c r="B102" i="11"/>
  <c r="A102" i="11"/>
  <c r="I101" i="11"/>
  <c r="H101" i="11"/>
  <c r="E101" i="11"/>
  <c r="D101" i="11"/>
  <c r="C101" i="11"/>
  <c r="B101" i="11"/>
  <c r="A101" i="11"/>
  <c r="I100" i="11"/>
  <c r="H100" i="11"/>
  <c r="E100" i="11"/>
  <c r="D100" i="11"/>
  <c r="C100" i="11"/>
  <c r="B100" i="11"/>
  <c r="A100" i="11"/>
  <c r="I99" i="11"/>
  <c r="H99" i="11"/>
  <c r="E99" i="11"/>
  <c r="D99" i="11"/>
  <c r="C99" i="11"/>
  <c r="B99" i="11"/>
  <c r="A99" i="11"/>
  <c r="I98" i="11"/>
  <c r="H98" i="11"/>
  <c r="E98" i="11"/>
  <c r="D98" i="11"/>
  <c r="C98" i="11"/>
  <c r="B98" i="11"/>
  <c r="A98" i="11"/>
  <c r="I97" i="11"/>
  <c r="H97" i="11"/>
  <c r="E97" i="11"/>
  <c r="D97" i="11"/>
  <c r="C97" i="11"/>
  <c r="B97" i="11"/>
  <c r="A97" i="11"/>
  <c r="I96" i="11"/>
  <c r="H96" i="11"/>
  <c r="E96" i="11"/>
  <c r="D96" i="11"/>
  <c r="C96" i="11"/>
  <c r="B96" i="11"/>
  <c r="A96" i="11"/>
  <c r="I95" i="11"/>
  <c r="H95" i="11"/>
  <c r="E95" i="11"/>
  <c r="D95" i="11"/>
  <c r="C95" i="11"/>
  <c r="B95" i="11"/>
  <c r="A95" i="11"/>
  <c r="I94" i="11"/>
  <c r="H94" i="11"/>
  <c r="E94" i="11"/>
  <c r="D94" i="11"/>
  <c r="C94" i="11"/>
  <c r="B94" i="11"/>
  <c r="A94" i="11"/>
  <c r="I93" i="11"/>
  <c r="H93" i="11"/>
  <c r="E93" i="11"/>
  <c r="D93" i="11"/>
  <c r="C93" i="11"/>
  <c r="B93" i="11"/>
  <c r="A93" i="11"/>
  <c r="I92" i="11"/>
  <c r="E92" i="11"/>
  <c r="D92" i="11"/>
  <c r="C92" i="11"/>
  <c r="B92" i="11"/>
  <c r="A92" i="11"/>
  <c r="I91" i="11"/>
  <c r="H91" i="11"/>
  <c r="E91" i="11"/>
  <c r="D91" i="11"/>
  <c r="C91" i="11"/>
  <c r="B91" i="11"/>
  <c r="A91" i="11"/>
  <c r="I90" i="11"/>
  <c r="H90" i="11"/>
  <c r="E90" i="11"/>
  <c r="D90" i="11"/>
  <c r="C90" i="11"/>
  <c r="B90" i="11"/>
  <c r="A90" i="11"/>
  <c r="I89" i="11"/>
  <c r="H89" i="11"/>
  <c r="E89" i="11"/>
  <c r="D89" i="11"/>
  <c r="C89" i="11"/>
  <c r="B89" i="11"/>
  <c r="A89" i="11"/>
  <c r="I88" i="11"/>
  <c r="H88" i="11"/>
  <c r="E88" i="11"/>
  <c r="D88" i="11"/>
  <c r="C88" i="11"/>
  <c r="B88" i="11"/>
  <c r="A88" i="11"/>
  <c r="I87" i="11"/>
  <c r="H87" i="11"/>
  <c r="E87" i="11"/>
  <c r="D87" i="11"/>
  <c r="C87" i="11"/>
  <c r="B87" i="11"/>
  <c r="A87" i="11"/>
  <c r="I86" i="11"/>
  <c r="H86" i="11"/>
  <c r="E86" i="11"/>
  <c r="D86" i="11"/>
  <c r="C86" i="11"/>
  <c r="B86" i="11"/>
  <c r="A86" i="11"/>
  <c r="I85" i="11"/>
  <c r="H85" i="11"/>
  <c r="E85" i="11"/>
  <c r="D85" i="11"/>
  <c r="C85" i="11"/>
  <c r="B85" i="11"/>
  <c r="I84" i="11"/>
  <c r="H84" i="11"/>
  <c r="E84" i="11"/>
  <c r="D84" i="11"/>
  <c r="C84" i="11"/>
  <c r="B84" i="11"/>
  <c r="A84" i="11"/>
  <c r="I83" i="11"/>
  <c r="H83" i="11"/>
  <c r="E83" i="11"/>
  <c r="D83" i="11"/>
  <c r="B83" i="11"/>
  <c r="A83" i="11"/>
  <c r="I82" i="11"/>
  <c r="H82" i="11"/>
  <c r="E82" i="11"/>
  <c r="D82" i="11"/>
  <c r="C82" i="11"/>
  <c r="B82" i="11"/>
  <c r="A82" i="11"/>
  <c r="I81" i="11"/>
  <c r="H81" i="11"/>
  <c r="E81" i="11"/>
  <c r="D81" i="11"/>
  <c r="C81" i="11"/>
  <c r="B81" i="11"/>
  <c r="A81" i="11"/>
  <c r="I80" i="11"/>
  <c r="H80" i="11"/>
  <c r="E80" i="11"/>
  <c r="D80" i="11"/>
  <c r="C80" i="11"/>
  <c r="B80" i="11"/>
  <c r="A80" i="11"/>
  <c r="I79" i="11"/>
  <c r="H79" i="11"/>
  <c r="E79" i="11"/>
  <c r="D79" i="11"/>
  <c r="C79" i="11"/>
  <c r="B79" i="11"/>
  <c r="A79" i="11"/>
  <c r="I78" i="11"/>
  <c r="H78" i="11"/>
  <c r="E78" i="11"/>
  <c r="D78" i="11"/>
  <c r="C78" i="11"/>
  <c r="B78" i="11"/>
  <c r="A78" i="11"/>
  <c r="I77" i="11"/>
  <c r="H77" i="11"/>
  <c r="E77" i="11"/>
  <c r="D77" i="11"/>
  <c r="C77" i="11"/>
  <c r="B77" i="11"/>
  <c r="A77" i="11"/>
  <c r="I76" i="11"/>
  <c r="H76" i="11"/>
  <c r="E76" i="11"/>
  <c r="D76" i="11"/>
  <c r="C76" i="11"/>
  <c r="B76" i="11"/>
  <c r="A76" i="11"/>
  <c r="I75" i="11"/>
  <c r="H75" i="11"/>
  <c r="E75" i="11"/>
  <c r="D75" i="11"/>
  <c r="C75" i="11"/>
  <c r="B75" i="11"/>
  <c r="A75" i="11"/>
  <c r="I74" i="11"/>
  <c r="H74" i="11"/>
  <c r="E74" i="11"/>
  <c r="D74" i="11"/>
  <c r="C74" i="11"/>
  <c r="B74" i="11"/>
  <c r="A74" i="11"/>
  <c r="I73" i="11"/>
  <c r="H73" i="11"/>
  <c r="E73" i="11"/>
  <c r="D73" i="11"/>
  <c r="C73" i="11"/>
  <c r="B73" i="11"/>
  <c r="A73" i="11"/>
  <c r="I72" i="11"/>
  <c r="H72" i="11"/>
  <c r="E72" i="11"/>
  <c r="D72" i="11"/>
  <c r="C72" i="11"/>
  <c r="B72" i="11"/>
  <c r="I71" i="11"/>
  <c r="H71" i="11"/>
  <c r="E71" i="11"/>
  <c r="D71" i="11"/>
  <c r="C71" i="11"/>
  <c r="B71" i="11"/>
  <c r="A71" i="11"/>
  <c r="I70" i="11"/>
  <c r="H70" i="11"/>
  <c r="E70" i="11"/>
  <c r="D70" i="11"/>
  <c r="C70" i="11"/>
  <c r="B70" i="11"/>
  <c r="A70" i="11"/>
  <c r="I69" i="11"/>
  <c r="H69" i="11"/>
  <c r="E69" i="11"/>
  <c r="D69" i="11"/>
  <c r="C69" i="11"/>
  <c r="B69" i="11"/>
  <c r="A69" i="11"/>
  <c r="I68" i="11"/>
  <c r="H68" i="11"/>
  <c r="E68" i="11"/>
  <c r="D68" i="11"/>
  <c r="C68" i="11"/>
  <c r="B68" i="11"/>
  <c r="A68" i="11"/>
  <c r="I67" i="11"/>
  <c r="H67" i="11"/>
  <c r="E67" i="11"/>
  <c r="D67" i="11"/>
  <c r="C67" i="11"/>
  <c r="B67" i="11"/>
  <c r="A67" i="11"/>
  <c r="I66" i="11"/>
  <c r="H66" i="11"/>
  <c r="E66" i="11"/>
  <c r="D66" i="11"/>
  <c r="C66" i="11"/>
  <c r="B66" i="11"/>
  <c r="A66" i="11"/>
  <c r="I65" i="11"/>
  <c r="H65" i="11"/>
  <c r="E65" i="11"/>
  <c r="D65" i="11"/>
  <c r="C65" i="11"/>
  <c r="B65" i="11"/>
  <c r="A65" i="11"/>
  <c r="I64" i="11"/>
  <c r="H64" i="11"/>
  <c r="E64" i="11"/>
  <c r="D64" i="11"/>
  <c r="C64" i="11"/>
  <c r="B64" i="11"/>
  <c r="A64" i="11"/>
  <c r="I63" i="11"/>
  <c r="H63" i="11"/>
  <c r="D63" i="11"/>
  <c r="C63" i="11"/>
  <c r="B63" i="11"/>
  <c r="A63" i="11"/>
  <c r="I62" i="11"/>
  <c r="H62" i="11"/>
  <c r="E62" i="11"/>
  <c r="D62" i="11"/>
  <c r="C62" i="11"/>
  <c r="B62" i="11"/>
  <c r="A62" i="11"/>
  <c r="I61" i="11"/>
  <c r="H61" i="11"/>
  <c r="E61" i="11"/>
  <c r="D61" i="11"/>
  <c r="C61" i="11"/>
  <c r="B61" i="11"/>
  <c r="A61" i="11"/>
  <c r="I60" i="11"/>
  <c r="H60" i="11"/>
  <c r="E60" i="11"/>
  <c r="D60" i="11"/>
  <c r="C60" i="11"/>
  <c r="B60" i="11"/>
  <c r="A60" i="11"/>
  <c r="I59" i="11"/>
  <c r="H59" i="11"/>
  <c r="E59" i="11"/>
  <c r="D59" i="11"/>
  <c r="C59" i="11"/>
  <c r="B59" i="11"/>
  <c r="A59" i="11"/>
  <c r="I58" i="11"/>
  <c r="H58" i="11"/>
  <c r="E58" i="11"/>
  <c r="D58" i="11"/>
  <c r="C58" i="11"/>
  <c r="B58" i="11"/>
  <c r="A58" i="11"/>
  <c r="I57" i="11"/>
  <c r="H57" i="11"/>
  <c r="E57" i="11"/>
  <c r="D57" i="11"/>
  <c r="C57" i="11"/>
  <c r="B57" i="11"/>
  <c r="A57" i="11"/>
  <c r="I56" i="11"/>
  <c r="H56" i="11"/>
  <c r="E56" i="11"/>
  <c r="D56" i="11"/>
  <c r="C56" i="11"/>
  <c r="B56" i="11"/>
  <c r="A56" i="11"/>
  <c r="I55" i="11"/>
  <c r="H55" i="11"/>
  <c r="E55" i="11"/>
  <c r="D55" i="11"/>
  <c r="C55" i="11"/>
  <c r="B55" i="11"/>
  <c r="A55" i="11"/>
  <c r="I54" i="11"/>
  <c r="H54" i="11"/>
  <c r="E54" i="11"/>
  <c r="D54" i="11"/>
  <c r="C54" i="11"/>
  <c r="B54" i="11"/>
  <c r="A54" i="11"/>
  <c r="I53" i="11"/>
  <c r="H53" i="11"/>
  <c r="G53" i="11"/>
  <c r="E53" i="11"/>
  <c r="D53" i="11"/>
  <c r="C53" i="11"/>
  <c r="B53" i="11"/>
  <c r="A53" i="11"/>
  <c r="I52" i="11"/>
  <c r="H52" i="11"/>
  <c r="E52" i="11"/>
  <c r="D52" i="11"/>
  <c r="C52" i="11"/>
  <c r="B52" i="11"/>
  <c r="A52" i="11"/>
  <c r="I51" i="11"/>
  <c r="H51" i="11"/>
  <c r="G51" i="11"/>
  <c r="E51" i="11"/>
  <c r="D51" i="11"/>
  <c r="C51" i="11"/>
  <c r="B51" i="11"/>
  <c r="A51" i="11"/>
  <c r="I50" i="11"/>
  <c r="H50" i="11"/>
  <c r="E50" i="11"/>
  <c r="D50" i="11"/>
  <c r="C50" i="11"/>
  <c r="B50" i="11"/>
  <c r="A50" i="11"/>
  <c r="I49" i="11"/>
  <c r="H49" i="11"/>
  <c r="G49" i="11"/>
  <c r="E49" i="11"/>
  <c r="D49" i="11"/>
  <c r="C49" i="11"/>
  <c r="B49" i="11"/>
  <c r="A49" i="11"/>
  <c r="I48" i="11"/>
  <c r="H48" i="11"/>
  <c r="G48" i="11"/>
  <c r="E48" i="11"/>
  <c r="D48" i="11"/>
  <c r="C48" i="11"/>
  <c r="B48" i="11"/>
  <c r="A48" i="11"/>
  <c r="I47" i="11"/>
  <c r="H47" i="11"/>
  <c r="G47" i="11"/>
  <c r="E47" i="11"/>
  <c r="D47" i="11"/>
  <c r="C47" i="11"/>
  <c r="B47" i="11"/>
  <c r="A47" i="11"/>
  <c r="I46" i="11"/>
  <c r="H46" i="11"/>
  <c r="E46" i="11"/>
  <c r="D46" i="11"/>
  <c r="C46" i="11"/>
  <c r="B46" i="11"/>
  <c r="A46" i="11"/>
  <c r="I45" i="11"/>
  <c r="H45" i="11"/>
  <c r="E45" i="11"/>
  <c r="D45" i="11"/>
  <c r="C45" i="11"/>
  <c r="B45" i="11"/>
  <c r="A45" i="11"/>
  <c r="I44" i="11"/>
  <c r="H44" i="11"/>
  <c r="E44" i="11"/>
  <c r="D44" i="11"/>
  <c r="C44" i="11"/>
  <c r="B44" i="11"/>
  <c r="I43" i="11"/>
  <c r="H43" i="11"/>
  <c r="D43" i="11"/>
  <c r="C43" i="11"/>
  <c r="B43" i="11"/>
  <c r="A43" i="11"/>
  <c r="I42" i="11"/>
  <c r="H42" i="11"/>
  <c r="E42" i="11"/>
  <c r="D42" i="11"/>
  <c r="C42" i="11"/>
  <c r="B42" i="11"/>
  <c r="A42" i="11"/>
  <c r="I41" i="11"/>
  <c r="H41" i="11"/>
  <c r="E41" i="11"/>
  <c r="D41" i="11"/>
  <c r="C41" i="11"/>
  <c r="B41" i="11"/>
  <c r="A41" i="11"/>
  <c r="I40" i="11"/>
  <c r="H40" i="11"/>
  <c r="E40" i="11"/>
  <c r="D40" i="11"/>
  <c r="C40" i="11"/>
  <c r="B40" i="11"/>
  <c r="A40" i="11"/>
  <c r="I39" i="11"/>
  <c r="H39" i="11"/>
  <c r="E39" i="11"/>
  <c r="D39" i="11"/>
  <c r="C39" i="11"/>
  <c r="B39" i="11"/>
  <c r="A39" i="11"/>
  <c r="I38" i="11"/>
  <c r="H38" i="11"/>
  <c r="E38" i="11"/>
  <c r="D38" i="11"/>
  <c r="C38" i="11"/>
  <c r="B38" i="11"/>
  <c r="A38" i="11"/>
  <c r="I37" i="11"/>
  <c r="H37" i="11"/>
  <c r="E37" i="11"/>
  <c r="D37" i="11"/>
  <c r="C37" i="11"/>
  <c r="B37" i="11"/>
  <c r="A37" i="11"/>
  <c r="I36" i="11"/>
  <c r="H36" i="11"/>
  <c r="E36" i="11"/>
  <c r="D36" i="11"/>
  <c r="C36" i="11"/>
  <c r="B36" i="11"/>
  <c r="A36" i="11"/>
  <c r="I35" i="11"/>
  <c r="H35" i="11"/>
  <c r="E35" i="11"/>
  <c r="D35" i="11"/>
  <c r="C35" i="11"/>
  <c r="B35" i="11"/>
  <c r="A35" i="11"/>
  <c r="I34" i="11"/>
  <c r="H34" i="11"/>
  <c r="E34" i="11"/>
  <c r="D34" i="11"/>
  <c r="C34" i="11"/>
  <c r="B34" i="11"/>
  <c r="A34" i="11"/>
  <c r="I33" i="11"/>
  <c r="H33" i="11"/>
  <c r="G33" i="11"/>
  <c r="E33" i="11"/>
  <c r="D33" i="11"/>
  <c r="C33" i="11"/>
  <c r="B33" i="11"/>
  <c r="A33" i="11"/>
  <c r="I32" i="11"/>
  <c r="H32" i="11"/>
  <c r="E32" i="11"/>
  <c r="D32" i="11"/>
  <c r="C32" i="11"/>
  <c r="B32" i="11"/>
  <c r="A32" i="11"/>
  <c r="I31" i="11"/>
  <c r="H31" i="11"/>
  <c r="E31" i="11"/>
  <c r="D31" i="11"/>
  <c r="C31" i="11"/>
  <c r="B31" i="11"/>
  <c r="A31" i="11"/>
  <c r="I30" i="11"/>
  <c r="H30" i="11"/>
  <c r="E30" i="11"/>
  <c r="D30" i="11"/>
  <c r="C30" i="11"/>
  <c r="B30" i="11"/>
  <c r="A30" i="11"/>
  <c r="I29" i="11"/>
  <c r="H29" i="11"/>
  <c r="E29" i="11"/>
  <c r="D29" i="11"/>
  <c r="C29" i="11"/>
  <c r="B29" i="11"/>
  <c r="A29" i="11"/>
  <c r="I28" i="11"/>
  <c r="H28" i="11"/>
  <c r="E28" i="11"/>
  <c r="D28" i="11"/>
  <c r="C28" i="11"/>
  <c r="B28" i="11"/>
  <c r="A28" i="11"/>
  <c r="I27" i="11"/>
  <c r="H27" i="11"/>
  <c r="E27" i="11"/>
  <c r="D27" i="11"/>
  <c r="C27" i="11"/>
  <c r="B27" i="11"/>
  <c r="A27" i="11"/>
  <c r="I26" i="11"/>
  <c r="H26" i="11"/>
  <c r="G26" i="11"/>
  <c r="E26" i="11"/>
  <c r="D26" i="11"/>
  <c r="C26" i="11"/>
  <c r="B26" i="11"/>
  <c r="A26" i="11"/>
  <c r="I25" i="11"/>
  <c r="H25" i="11"/>
  <c r="E25" i="11"/>
  <c r="D25" i="11"/>
  <c r="C25" i="11"/>
  <c r="B25" i="11"/>
  <c r="A25" i="11"/>
  <c r="I24" i="11"/>
  <c r="H24" i="11"/>
  <c r="E24" i="11"/>
  <c r="D24" i="11"/>
  <c r="C24" i="11"/>
  <c r="B24" i="11"/>
  <c r="A24" i="11"/>
  <c r="I23" i="11"/>
  <c r="H23" i="11"/>
  <c r="E23" i="11"/>
  <c r="D23" i="11"/>
  <c r="C23" i="11"/>
  <c r="B23" i="11"/>
  <c r="A23" i="11"/>
  <c r="I22" i="11"/>
  <c r="H22" i="11"/>
  <c r="E22" i="11"/>
  <c r="D22" i="11"/>
  <c r="C22" i="11"/>
  <c r="B22" i="11"/>
  <c r="A22" i="11"/>
  <c r="I21" i="11"/>
  <c r="H21" i="11"/>
  <c r="G21" i="11"/>
  <c r="E21" i="11"/>
  <c r="D21" i="11"/>
  <c r="C21" i="11"/>
  <c r="B21" i="11"/>
  <c r="A21" i="11"/>
  <c r="I20" i="11"/>
  <c r="H20" i="11"/>
  <c r="E20" i="11"/>
  <c r="D20" i="11"/>
  <c r="C20" i="11"/>
  <c r="B20" i="11"/>
  <c r="A20" i="11"/>
  <c r="I19" i="11"/>
  <c r="H19" i="11"/>
  <c r="E19" i="11"/>
  <c r="D19" i="11"/>
  <c r="C19" i="11"/>
  <c r="B19" i="11"/>
  <c r="A19" i="11"/>
  <c r="I18" i="11"/>
  <c r="H18" i="11"/>
  <c r="E18" i="11"/>
  <c r="D18" i="11"/>
  <c r="C18" i="11"/>
  <c r="B18" i="11"/>
  <c r="A18" i="11"/>
  <c r="I17" i="11"/>
  <c r="H17" i="11"/>
  <c r="E17" i="11"/>
  <c r="D17" i="11"/>
  <c r="B17" i="11"/>
  <c r="A17" i="11"/>
  <c r="I16" i="11"/>
  <c r="H16" i="11"/>
  <c r="E16" i="11"/>
  <c r="D16" i="11"/>
  <c r="C16" i="11"/>
  <c r="B16" i="11"/>
  <c r="A16" i="11"/>
  <c r="I15" i="11"/>
  <c r="E15" i="11"/>
  <c r="D15" i="11"/>
  <c r="C15" i="11"/>
  <c r="B15" i="11"/>
  <c r="A15" i="11"/>
  <c r="I14" i="11"/>
  <c r="H14" i="11"/>
  <c r="E14" i="11"/>
  <c r="D14" i="11"/>
  <c r="C14" i="11"/>
  <c r="B14" i="11"/>
  <c r="A14" i="11"/>
  <c r="I13" i="11"/>
  <c r="H13" i="11"/>
  <c r="E13" i="11"/>
  <c r="D13" i="11"/>
  <c r="C13" i="11"/>
  <c r="B13" i="11"/>
  <c r="A13" i="11"/>
  <c r="I12" i="11"/>
  <c r="H12" i="11"/>
  <c r="E12" i="11"/>
  <c r="D12" i="11"/>
  <c r="C12" i="11"/>
  <c r="B12" i="11"/>
  <c r="I11" i="11"/>
  <c r="H11" i="11"/>
  <c r="E11" i="11"/>
  <c r="D11" i="11"/>
  <c r="C11" i="11"/>
  <c r="B11" i="11"/>
  <c r="A11" i="11"/>
  <c r="I10" i="11"/>
  <c r="H10" i="11"/>
  <c r="G10" i="11"/>
  <c r="E10" i="11"/>
  <c r="D10" i="11"/>
  <c r="C10" i="11"/>
  <c r="B10" i="11"/>
  <c r="A10" i="11"/>
  <c r="I9" i="11"/>
  <c r="E9" i="11"/>
  <c r="D9" i="11"/>
  <c r="C9" i="11"/>
  <c r="B9" i="11"/>
  <c r="A9" i="11"/>
  <c r="I8" i="11"/>
  <c r="H8" i="11"/>
  <c r="G8" i="11"/>
  <c r="E8" i="11"/>
  <c r="D8" i="11"/>
  <c r="C8" i="11"/>
  <c r="B8" i="11"/>
  <c r="I7" i="11"/>
  <c r="H7" i="11"/>
  <c r="G7" i="11"/>
  <c r="E7" i="11"/>
  <c r="D7" i="11"/>
  <c r="C7" i="11"/>
  <c r="B7" i="11"/>
  <c r="A7" i="11"/>
  <c r="I6" i="11"/>
  <c r="H6" i="11"/>
  <c r="G6" i="11"/>
  <c r="E6" i="11"/>
  <c r="D6" i="11"/>
  <c r="C6" i="11"/>
  <c r="B6" i="11"/>
  <c r="A6" i="11"/>
  <c r="I5" i="11"/>
  <c r="H5" i="11"/>
  <c r="G5" i="11"/>
  <c r="E5" i="11"/>
  <c r="D5" i="11"/>
  <c r="C5" i="11"/>
  <c r="B5" i="11"/>
  <c r="I4" i="11"/>
  <c r="H4" i="11"/>
  <c r="G4" i="11"/>
  <c r="E4" i="11"/>
  <c r="D4" i="11"/>
  <c r="B4" i="11"/>
  <c r="I3" i="11"/>
  <c r="H3" i="11"/>
  <c r="E3" i="11"/>
  <c r="D3" i="11"/>
  <c r="B3" i="11"/>
  <c r="H357" i="11"/>
  <c r="G57" i="11"/>
  <c r="G55" i="11"/>
  <c r="G60" i="11"/>
  <c r="G62" i="11"/>
  <c r="G61" i="11"/>
  <c r="G59" i="11"/>
  <c r="G27" i="11"/>
  <c r="G35" i="11"/>
  <c r="G43" i="11"/>
  <c r="G22" i="11"/>
  <c r="G207" i="11"/>
  <c r="G31" i="11"/>
  <c r="G39" i="11"/>
  <c r="G32" i="11"/>
  <c r="G28" i="11"/>
  <c r="G36" i="11"/>
  <c r="G44" i="11"/>
  <c r="G52" i="11"/>
  <c r="G30" i="11"/>
  <c r="G38" i="11"/>
  <c r="G54" i="11"/>
  <c r="G99" i="11"/>
  <c r="G211" i="11"/>
  <c r="G29" i="11"/>
  <c r="G37" i="11"/>
  <c r="G45" i="11"/>
  <c r="G112" i="11"/>
  <c r="G214" i="11"/>
  <c r="G46" i="11"/>
  <c r="G23" i="11"/>
  <c r="G56" i="11"/>
  <c r="G24" i="11"/>
  <c r="G40" i="11"/>
  <c r="G58" i="11"/>
  <c r="G205" i="11"/>
  <c r="G34" i="11"/>
  <c r="G41" i="11"/>
  <c r="G25" i="11"/>
  <c r="G50" i="11"/>
  <c r="G122" i="11"/>
  <c r="G42" i="11"/>
  <c r="H385" i="11"/>
  <c r="G19" i="11"/>
  <c r="G15" i="11"/>
  <c r="G16" i="11"/>
  <c r="G20" i="11"/>
  <c r="G18" i="11"/>
  <c r="G14" i="11"/>
  <c r="H371" i="11"/>
  <c r="G383" i="11"/>
  <c r="H372" i="11"/>
  <c r="H374" i="11"/>
  <c r="H373" i="11"/>
  <c r="H380" i="11"/>
  <c r="H376" i="11"/>
  <c r="H381" i="11"/>
  <c r="H377" i="11"/>
  <c r="H379" i="11"/>
  <c r="H375" i="11"/>
  <c r="H382" i="11"/>
  <c r="H378" i="11"/>
  <c r="H383" i="11"/>
  <c r="G249" i="11"/>
  <c r="G340" i="11"/>
  <c r="G382" i="11"/>
  <c r="G75" i="11"/>
  <c r="G269" i="11"/>
  <c r="G235" i="11"/>
  <c r="G232" i="11"/>
  <c r="G149" i="11"/>
  <c r="G128" i="11"/>
  <c r="G263" i="11"/>
  <c r="G251" i="11"/>
  <c r="G98" i="11"/>
  <c r="G323" i="11"/>
  <c r="G143" i="11"/>
  <c r="G299" i="11"/>
  <c r="G347" i="11"/>
  <c r="G377" i="11"/>
  <c r="G266" i="11"/>
  <c r="G311" i="11"/>
  <c r="G86" i="11"/>
  <c r="G93" i="11"/>
  <c r="G105" i="11"/>
  <c r="G292" i="11"/>
  <c r="G348" i="11"/>
  <c r="G162" i="11"/>
  <c r="G166" i="11"/>
  <c r="G89" i="11"/>
  <c r="G242" i="11"/>
  <c r="G208" i="11"/>
  <c r="G337" i="11"/>
  <c r="G275" i="11"/>
  <c r="G114" i="11"/>
  <c r="G373" i="11"/>
  <c r="G170" i="11"/>
  <c r="G215" i="11"/>
  <c r="G360" i="11"/>
  <c r="G296" i="11"/>
  <c r="G185" i="11"/>
  <c r="G223" i="11"/>
  <c r="G319" i="11"/>
  <c r="G183" i="11"/>
  <c r="G140" i="11"/>
  <c r="G85" i="11"/>
  <c r="G276" i="11"/>
  <c r="G70" i="11"/>
  <c r="G158" i="11"/>
  <c r="G81" i="11"/>
  <c r="G165" i="11"/>
  <c r="G201" i="11"/>
  <c r="G146" i="11"/>
  <c r="G355" i="11"/>
  <c r="G284" i="11"/>
  <c r="G336" i="11"/>
  <c r="G272" i="11"/>
  <c r="G72" i="11"/>
  <c r="G76" i="11"/>
  <c r="G173" i="11"/>
  <c r="G366" i="11"/>
  <c r="G294" i="11"/>
  <c r="G191" i="11"/>
  <c r="G247" i="11"/>
  <c r="G239" i="11"/>
  <c r="G253" i="11"/>
  <c r="G219" i="11"/>
  <c r="G364" i="11"/>
  <c r="G258" i="11"/>
  <c r="G300" i="11"/>
  <c r="G357" i="11"/>
  <c r="G178" i="11"/>
  <c r="G154" i="11"/>
  <c r="G352" i="11"/>
  <c r="G288" i="11"/>
  <c r="G331" i="11"/>
  <c r="G161" i="11"/>
  <c r="G199" i="11"/>
  <c r="G88" i="11"/>
  <c r="G369" i="11"/>
  <c r="G303" i="11"/>
  <c r="G291" i="11"/>
  <c r="G328" i="11"/>
  <c r="G64" i="11"/>
  <c r="G228" i="11"/>
  <c r="G101" i="11"/>
  <c r="G139" i="11"/>
  <c r="G69" i="11"/>
  <c r="G157" i="11"/>
  <c r="G252" i="11"/>
  <c r="G260" i="11"/>
  <c r="G182" i="11"/>
  <c r="G313" i="11"/>
  <c r="G264" i="11"/>
  <c r="G283" i="11"/>
  <c r="G286" i="11"/>
  <c r="G132" i="11"/>
  <c r="G325" i="11"/>
  <c r="G344" i="11"/>
  <c r="G280" i="11"/>
  <c r="G80" i="11"/>
  <c r="G308" i="11"/>
  <c r="G244" i="11"/>
  <c r="G339" i="11"/>
  <c r="G145" i="11"/>
  <c r="G198" i="11"/>
  <c r="G134" i="11"/>
  <c r="G137" i="11"/>
  <c r="G106" i="11"/>
  <c r="G334" i="11"/>
  <c r="G130" i="11"/>
  <c r="G290" i="11"/>
  <c r="G327" i="11"/>
  <c r="G245" i="11"/>
  <c r="G177" i="11"/>
  <c r="G192" i="11"/>
  <c r="G142" i="11"/>
  <c r="G65" i="11"/>
  <c r="G370" i="11"/>
  <c r="G321" i="11"/>
  <c r="G151" i="11"/>
  <c r="G359" i="11"/>
  <c r="G153" i="11"/>
  <c r="G346" i="11"/>
  <c r="G305" i="11"/>
  <c r="G127" i="11"/>
  <c r="G342" i="11"/>
  <c r="G188" i="11"/>
  <c r="G103" i="11"/>
  <c r="G168" i="11"/>
  <c r="G221" i="11"/>
  <c r="G281" i="11"/>
  <c r="G123" i="11"/>
  <c r="G330" i="11"/>
  <c r="G136" i="11"/>
  <c r="G279" i="11"/>
  <c r="G197" i="11"/>
  <c r="G194" i="11"/>
  <c r="G362" i="11"/>
  <c r="G354" i="11"/>
  <c r="G287" i="11"/>
  <c r="G125" i="11"/>
  <c r="G274" i="11"/>
  <c r="G316" i="11"/>
  <c r="G160" i="11"/>
  <c r="G351" i="11"/>
  <c r="G368" i="11"/>
  <c r="G304" i="11"/>
  <c r="G240" i="11"/>
  <c r="G349" i="11"/>
  <c r="G230" i="11"/>
  <c r="G224" i="11"/>
  <c r="G375" i="11"/>
  <c r="G376" i="11"/>
  <c r="G353" i="11"/>
  <c r="G159" i="11"/>
  <c r="G358" i="11"/>
  <c r="G220" i="11"/>
  <c r="G371" i="11"/>
  <c r="G108" i="11"/>
  <c r="G109" i="11"/>
  <c r="G332" i="11"/>
  <c r="G78" i="11"/>
  <c r="G147" i="11"/>
  <c r="G148" i="11"/>
  <c r="G317" i="11"/>
  <c r="G195" i="11"/>
  <c r="G372" i="11"/>
  <c r="G193" i="11"/>
  <c r="G216" i="11"/>
  <c r="G361" i="11"/>
  <c r="G167" i="11"/>
  <c r="G222" i="11"/>
  <c r="G150" i="11"/>
  <c r="G73" i="11"/>
  <c r="G315" i="11"/>
  <c r="G84" i="11"/>
  <c r="G200" i="11"/>
  <c r="G345" i="11"/>
  <c r="G175" i="11"/>
  <c r="G367" i="11"/>
  <c r="G169" i="11"/>
  <c r="G378" i="11"/>
  <c r="G379" i="11"/>
  <c r="G152" i="11"/>
  <c r="G329" i="11"/>
  <c r="G135" i="11"/>
  <c r="G350" i="11"/>
  <c r="G278" i="11"/>
  <c r="G196" i="11"/>
  <c r="G124" i="11"/>
  <c r="G94" i="11"/>
  <c r="G95" i="11"/>
  <c r="G184" i="11"/>
  <c r="G295" i="11"/>
  <c r="G270" i="11"/>
  <c r="G163" i="11"/>
  <c r="G297" i="11"/>
  <c r="G141" i="11"/>
  <c r="G322" i="11"/>
  <c r="G91" i="11"/>
  <c r="G180" i="11"/>
  <c r="G87" i="11"/>
  <c r="G226" i="11"/>
  <c r="G324" i="11"/>
  <c r="G341" i="11"/>
  <c r="G131" i="11"/>
  <c r="G363" i="11"/>
  <c r="G218" i="11"/>
  <c r="G333" i="11"/>
  <c r="G285" i="11"/>
  <c r="G307" i="11"/>
  <c r="G129" i="11"/>
  <c r="G273" i="11"/>
  <c r="G66" i="11"/>
  <c r="G320" i="11"/>
  <c r="G256" i="11"/>
  <c r="G190" i="11"/>
  <c r="G126" i="11"/>
  <c r="G243" i="11"/>
  <c r="G338" i="11"/>
  <c r="G144" i="11"/>
  <c r="G289" i="11"/>
  <c r="G343" i="11"/>
  <c r="G133" i="11"/>
  <c r="G107" i="11"/>
  <c r="G298" i="11"/>
  <c r="G257" i="11"/>
  <c r="G74" i="11"/>
  <c r="G326" i="11"/>
  <c r="G246" i="11"/>
  <c r="G172" i="11"/>
  <c r="G79" i="11"/>
  <c r="G96" i="11"/>
  <c r="G97" i="11"/>
  <c r="G229" i="11"/>
  <c r="G186" i="11"/>
  <c r="G356" i="11"/>
  <c r="G267" i="11"/>
  <c r="G268" i="11"/>
  <c r="G293" i="11"/>
  <c r="G301" i="11"/>
  <c r="G261" i="11"/>
  <c r="G262" i="11"/>
  <c r="G314" i="11"/>
  <c r="G335" i="11"/>
  <c r="G271" i="11"/>
  <c r="G189" i="11"/>
  <c r="G92" i="11"/>
  <c r="G233" i="11"/>
  <c r="G234" i="11"/>
  <c r="G318" i="11"/>
  <c r="G238" i="11"/>
  <c r="G164" i="11"/>
  <c r="G71" i="11"/>
  <c r="G77" i="11"/>
  <c r="G236" i="11"/>
  <c r="G90" i="11"/>
  <c r="G82" i="11"/>
  <c r="G365" i="11"/>
  <c r="G187" i="11"/>
  <c r="G179" i="11"/>
  <c r="G203" i="11"/>
  <c r="G204" i="11"/>
  <c r="G306" i="11"/>
  <c r="G312" i="11"/>
  <c r="G248" i="11"/>
  <c r="G110" i="11"/>
  <c r="G111" i="11"/>
  <c r="G225" i="11"/>
  <c r="G277" i="11"/>
  <c r="G155" i="11"/>
  <c r="G102" i="11"/>
  <c r="G138" i="11"/>
  <c r="G227" i="11"/>
  <c r="G171" i="11"/>
  <c r="G380" i="11"/>
  <c r="G381" i="11"/>
  <c r="G202" i="11"/>
  <c r="G259" i="11"/>
  <c r="G100" i="11"/>
  <c r="G282" i="11"/>
  <c r="G83" i="11"/>
  <c r="G231" i="11"/>
  <c r="G174" i="11"/>
  <c r="G209" i="11"/>
  <c r="G210" i="11"/>
  <c r="G67" i="11"/>
  <c r="G241" i="11"/>
  <c r="G181" i="11"/>
  <c r="G104" i="11"/>
  <c r="G68" i="11"/>
  <c r="G250" i="11"/>
  <c r="G374" i="11"/>
  <c r="G302" i="11"/>
  <c r="G156" i="11"/>
  <c r="G63" i="11"/>
  <c r="G12" i="11"/>
  <c r="G11" i="11"/>
  <c r="G265" i="11"/>
  <c r="G9" i="11"/>
  <c r="G13" i="11"/>
  <c r="G428" i="11"/>
  <c r="G217" i="11"/>
  <c r="J518" i="2" l="1"/>
  <c r="J370" i="2"/>
  <c r="J368" i="2"/>
  <c r="J121" i="2"/>
  <c r="J122" i="2"/>
  <c r="J123" i="2"/>
  <c r="J124" i="2"/>
  <c r="J125" i="2"/>
  <c r="J126" i="2"/>
  <c r="J120" i="2"/>
  <c r="J98" i="2"/>
  <c r="J466" i="2"/>
  <c r="J467" i="2"/>
  <c r="J468" i="2"/>
  <c r="J469" i="2"/>
  <c r="J470" i="2"/>
  <c r="J471" i="2"/>
  <c r="J472" i="2"/>
  <c r="J473" i="2"/>
  <c r="J474" i="2"/>
  <c r="J524" i="2"/>
  <c r="J519" i="2"/>
  <c r="J521" i="2"/>
  <c r="J260" i="2"/>
  <c r="J261" i="2"/>
  <c r="J259" i="2"/>
  <c r="J309" i="2"/>
  <c r="J307" i="2"/>
  <c r="J308" i="2"/>
  <c r="J303" i="2"/>
  <c r="J305" i="2"/>
  <c r="J301" i="2"/>
  <c r="J299" i="2"/>
  <c r="J300" i="2"/>
  <c r="J302" i="2"/>
  <c r="J304" i="2"/>
  <c r="J306" i="2"/>
  <c r="J310" i="2"/>
  <c r="J65" i="2"/>
  <c r="J61" i="2"/>
  <c r="J64" i="2"/>
  <c r="J62" i="2"/>
  <c r="J63" i="2"/>
  <c r="J47" i="2"/>
  <c r="J46" i="2"/>
  <c r="J44" i="2"/>
  <c r="J45" i="2"/>
  <c r="J49" i="2"/>
  <c r="J48" i="2"/>
  <c r="J550" i="2"/>
  <c r="J441" i="2"/>
  <c r="J439" i="2"/>
  <c r="J437" i="2"/>
  <c r="J440" i="2"/>
  <c r="J438" i="2"/>
  <c r="J338" i="2"/>
  <c r="J337" i="2"/>
  <c r="J379" i="2"/>
  <c r="J258" i="2"/>
  <c r="J20" i="2"/>
  <c r="J547" i="2"/>
  <c r="J549" i="2"/>
  <c r="J274" i="2"/>
  <c r="J528" i="2"/>
  <c r="J244" i="2"/>
  <c r="J269" i="2"/>
  <c r="J76" i="2"/>
  <c r="J75" i="2"/>
  <c r="J74" i="2"/>
  <c r="J73" i="2"/>
  <c r="J72" i="2"/>
  <c r="J273" i="2"/>
  <c r="J272" i="2"/>
  <c r="J271" i="2"/>
  <c r="J452" i="2"/>
  <c r="J451" i="2"/>
  <c r="J450" i="2"/>
  <c r="J449" i="2"/>
  <c r="J448" i="2"/>
  <c r="J14" i="2"/>
  <c r="J21" i="2"/>
  <c r="J18" i="2"/>
  <c r="J446" i="2"/>
  <c r="J445" i="2"/>
  <c r="J443" i="2"/>
  <c r="J444" i="2"/>
  <c r="J442" i="2"/>
  <c r="J32" i="2"/>
  <c r="J31" i="2"/>
  <c r="J436" i="2"/>
  <c r="J447" i="2"/>
  <c r="J453" i="2"/>
  <c r="J127" i="2"/>
  <c r="J128" i="2"/>
  <c r="J129" i="2"/>
  <c r="J130" i="2"/>
  <c r="J131" i="2"/>
  <c r="J132" i="2"/>
  <c r="J133" i="2"/>
  <c r="J318" i="2"/>
  <c r="J26" i="2"/>
  <c r="J28" i="2"/>
  <c r="J27" i="2"/>
  <c r="J29" i="2"/>
  <c r="J30" i="2"/>
  <c r="J523" i="2"/>
  <c r="J372" i="2"/>
  <c r="J548" i="2"/>
  <c r="J551" i="2"/>
  <c r="J546" i="2"/>
  <c r="J559" i="2"/>
  <c r="J298" i="2"/>
  <c r="J43" i="2"/>
  <c r="J229" i="2"/>
  <c r="J226" i="2"/>
  <c r="J228" i="2"/>
  <c r="J227" i="2"/>
  <c r="J225" i="2"/>
  <c r="J315" i="2"/>
  <c r="J7" i="2"/>
  <c r="J340" i="2"/>
  <c r="J312" i="2"/>
  <c r="J3" i="2"/>
  <c r="F3" i="11" s="1"/>
  <c r="J532" i="2"/>
  <c r="J525" i="2"/>
  <c r="J265" i="2"/>
  <c r="J268" i="2"/>
  <c r="J508" i="2"/>
  <c r="J53" i="2"/>
  <c r="J507" i="2"/>
  <c r="J57" i="2"/>
  <c r="J40" i="2"/>
  <c r="J59" i="2"/>
  <c r="J51" i="2"/>
  <c r="J41" i="2"/>
  <c r="J506" i="2"/>
  <c r="J505" i="2"/>
  <c r="J371" i="2"/>
  <c r="J456" i="2"/>
  <c r="J522" i="2"/>
  <c r="J536" i="2"/>
  <c r="J257" i="2"/>
  <c r="J560" i="2"/>
  <c r="J526" i="2"/>
  <c r="J366" i="2"/>
  <c r="J232" i="2"/>
  <c r="J435" i="2"/>
  <c r="J275" i="2"/>
  <c r="J66" i="2"/>
  <c r="J517" i="2"/>
  <c r="J284" i="2"/>
  <c r="J68" i="2"/>
  <c r="J248" i="2"/>
  <c r="J13" i="2"/>
  <c r="J202" i="2"/>
  <c r="J311" i="2"/>
  <c r="J103" i="2"/>
  <c r="J77" i="2"/>
  <c r="J176" i="2"/>
  <c r="J283" i="2"/>
  <c r="J558" i="2"/>
  <c r="J564" i="2"/>
  <c r="J515" i="2"/>
  <c r="J115" i="2"/>
  <c r="J160" i="2"/>
  <c r="J267" i="2"/>
  <c r="J490" i="2"/>
  <c r="J223" i="2"/>
  <c r="J324" i="2"/>
  <c r="J402" i="2"/>
  <c r="J8" i="2"/>
  <c r="J393" i="2"/>
  <c r="J185" i="2"/>
  <c r="J264" i="2"/>
  <c r="J102" i="2"/>
  <c r="J191" i="2"/>
  <c r="J93" i="2"/>
  <c r="J58" i="2"/>
  <c r="J350" i="2"/>
  <c r="J475" i="2"/>
  <c r="J497" i="2"/>
  <c r="J361" i="2"/>
  <c r="J406" i="2"/>
  <c r="J180" i="2"/>
  <c r="J510" i="2"/>
  <c r="J134" i="2"/>
  <c r="J11" i="2"/>
  <c r="J177" i="2"/>
  <c r="J240" i="2"/>
  <c r="J462" i="2"/>
  <c r="J89" i="2"/>
  <c r="J360" i="2"/>
  <c r="J60" i="2"/>
  <c r="J6" i="2"/>
  <c r="J341" i="2"/>
  <c r="J396" i="2"/>
  <c r="J488" i="2"/>
  <c r="J431" i="2"/>
  <c r="J205" i="2"/>
  <c r="J166" i="2"/>
  <c r="J501" i="2"/>
  <c r="J457" i="2"/>
  <c r="J343" i="2"/>
  <c r="J373" i="2"/>
  <c r="J83" i="2"/>
  <c r="J355" i="2"/>
  <c r="J237" i="2"/>
  <c r="J188" i="2"/>
  <c r="J374" i="2"/>
  <c r="J101" i="2"/>
  <c r="J486" i="2"/>
  <c r="J19" i="2"/>
  <c r="J498" i="2"/>
  <c r="J364" i="2"/>
  <c r="J494" i="2"/>
  <c r="J139" i="2"/>
  <c r="J531" i="2"/>
  <c r="J495" i="2"/>
  <c r="J282" i="2"/>
  <c r="J527" i="2"/>
  <c r="J424" i="2"/>
  <c r="J565" i="2"/>
  <c r="J23" i="2"/>
  <c r="J199" i="2"/>
  <c r="J482" i="2"/>
  <c r="J377" i="2"/>
  <c r="J235" i="2"/>
  <c r="J167" i="2"/>
  <c r="J211" i="2"/>
  <c r="J504" i="2"/>
  <c r="J91" i="2"/>
  <c r="J231" i="2"/>
  <c r="J542" i="2"/>
  <c r="J503" i="2"/>
  <c r="J538" i="2"/>
  <c r="J354" i="2"/>
  <c r="J349" i="2"/>
  <c r="J285" i="2"/>
  <c r="J562" i="2"/>
  <c r="J206" i="2"/>
  <c r="J105" i="2"/>
  <c r="J147" i="2"/>
  <c r="J24" i="2"/>
  <c r="J245" i="2"/>
  <c r="J119" i="2"/>
  <c r="J203" i="2"/>
  <c r="J415" i="2"/>
  <c r="J99" i="2"/>
  <c r="J317" i="2"/>
  <c r="J428" i="2"/>
  <c r="J95" i="2"/>
  <c r="J328" i="2"/>
  <c r="J35" i="2"/>
  <c r="J520" i="2"/>
  <c r="J489" i="2"/>
  <c r="J460" i="2"/>
  <c r="J463" i="2"/>
  <c r="J419" i="2"/>
  <c r="J71" i="2"/>
  <c r="J174" i="2"/>
  <c r="J154" i="2"/>
  <c r="J221" i="2"/>
  <c r="J110" i="2"/>
  <c r="J321" i="2"/>
  <c r="J172" i="2"/>
  <c r="J243" i="2"/>
  <c r="J388" i="2"/>
  <c r="J332" i="2"/>
  <c r="J288" i="2"/>
  <c r="J256" i="2"/>
  <c r="J316" i="2"/>
  <c r="J219" i="2"/>
  <c r="J181" i="2"/>
  <c r="J369" i="2"/>
  <c r="J319" i="2"/>
  <c r="J238" i="2"/>
  <c r="J109" i="2"/>
  <c r="J10" i="2"/>
  <c r="J281" i="2"/>
  <c r="J17" i="2"/>
  <c r="J280" i="2"/>
  <c r="J207" i="2"/>
  <c r="J476" i="2"/>
  <c r="J412" i="2"/>
  <c r="J55" i="2"/>
  <c r="J421" i="2"/>
  <c r="J224" i="2"/>
  <c r="J230" i="2"/>
  <c r="J81" i="2"/>
  <c r="J362" i="2"/>
  <c r="J208" i="2"/>
  <c r="J327" i="2"/>
  <c r="J455" i="2"/>
  <c r="J294" i="2"/>
  <c r="J140" i="2"/>
  <c r="J561" i="2"/>
  <c r="J213" i="2"/>
  <c r="J116" i="2"/>
  <c r="J190" i="2"/>
  <c r="J170" i="2"/>
  <c r="J86" i="2"/>
  <c r="J145" i="2"/>
  <c r="J163" i="2"/>
  <c r="J152" i="2"/>
  <c r="J56" i="2"/>
  <c r="J173" i="2"/>
  <c r="J69" i="2"/>
  <c r="J250" i="2"/>
  <c r="J80" i="2"/>
  <c r="J253" i="2"/>
  <c r="J96" i="2"/>
  <c r="J416" i="2"/>
  <c r="J352" i="2"/>
  <c r="J555" i="2"/>
  <c r="J516" i="2"/>
  <c r="J384" i="2"/>
  <c r="J278" i="2"/>
  <c r="J323" i="2"/>
  <c r="J4" i="2"/>
  <c r="J151" i="2"/>
  <c r="J483" i="2"/>
  <c r="J168" i="2"/>
  <c r="J194" i="2"/>
  <c r="J118" i="2"/>
  <c r="J104" i="2"/>
  <c r="J552" i="2"/>
  <c r="J553" i="2"/>
  <c r="J557" i="2"/>
  <c r="J544" i="2"/>
  <c r="J545" i="2"/>
  <c r="J480" i="2"/>
  <c r="J385" i="2"/>
  <c r="J390" i="2"/>
  <c r="J90" i="2"/>
  <c r="J94" i="2"/>
  <c r="J215" i="2"/>
  <c r="J82" i="2"/>
  <c r="J159" i="2"/>
  <c r="J22" i="2"/>
  <c r="J464" i="2"/>
  <c r="J107" i="2"/>
  <c r="J339" i="2"/>
  <c r="J465" i="2"/>
  <c r="J290" i="2"/>
  <c r="J346" i="2"/>
  <c r="J513" i="2"/>
  <c r="J329" i="2"/>
  <c r="J241" i="2"/>
  <c r="J458" i="2"/>
  <c r="J217" i="2"/>
  <c r="J367" i="2"/>
  <c r="J398" i="2"/>
  <c r="J375" i="2"/>
  <c r="J389" i="2"/>
  <c r="J334" i="2"/>
  <c r="J426" i="2"/>
  <c r="J356" i="2"/>
  <c r="J493" i="2"/>
  <c r="J433" i="2"/>
  <c r="J25" i="2"/>
  <c r="J539" i="2"/>
  <c r="J85" i="2"/>
  <c r="J394" i="2"/>
  <c r="J5" i="2"/>
  <c r="J255" i="2"/>
  <c r="J263" i="2"/>
  <c r="J87" i="2"/>
  <c r="J114" i="2"/>
  <c r="J138" i="2"/>
  <c r="J270" i="2"/>
  <c r="J186" i="2"/>
  <c r="J39" i="2"/>
  <c r="J179" i="2"/>
  <c r="J141" i="2"/>
  <c r="J184" i="2"/>
  <c r="J554" i="2"/>
  <c r="J234" i="2"/>
  <c r="J543" i="2"/>
  <c r="J164" i="2"/>
  <c r="J239" i="2"/>
  <c r="J161" i="2"/>
  <c r="J236" i="2"/>
  <c r="J479" i="2"/>
  <c r="J192" i="2"/>
  <c r="J84" i="2"/>
  <c r="J395" i="2"/>
  <c r="J193" i="2"/>
  <c r="J214" i="2"/>
  <c r="J408" i="2"/>
  <c r="J187" i="2"/>
  <c r="J106" i="2"/>
  <c r="J344" i="2"/>
  <c r="J511" i="2"/>
  <c r="J295" i="2"/>
  <c r="J418" i="2"/>
  <c r="J556" i="2"/>
  <c r="J335" i="2"/>
  <c r="J331" i="2"/>
  <c r="J252" i="2"/>
  <c r="J422" i="2"/>
  <c r="J325" i="2"/>
  <c r="J150" i="2"/>
  <c r="J9" i="2"/>
  <c r="J423" i="2"/>
  <c r="J512" i="2"/>
  <c r="J411" i="2"/>
  <c r="J15" i="2"/>
  <c r="J363" i="2"/>
  <c r="J357" i="2"/>
  <c r="J492" i="2"/>
  <c r="J279" i="2"/>
  <c r="J200" i="2"/>
  <c r="J201" i="2"/>
  <c r="J533" i="2"/>
  <c r="J392" i="2"/>
  <c r="J112" i="2"/>
  <c r="J165" i="2"/>
  <c r="J222" i="2"/>
  <c r="J391" i="2"/>
  <c r="J136" i="2"/>
  <c r="J153" i="2"/>
  <c r="J113" i="2"/>
  <c r="J481" i="2"/>
  <c r="J16" i="2"/>
  <c r="J353" i="2"/>
  <c r="J276" i="2"/>
  <c r="J289" i="2"/>
  <c r="J293" i="2"/>
  <c r="J485" i="2"/>
  <c r="J434" i="2"/>
  <c r="J292" i="2"/>
  <c r="J487" i="2"/>
  <c r="J287" i="2"/>
  <c r="J365" i="2"/>
  <c r="J540" i="2"/>
  <c r="J266" i="2"/>
  <c r="J359" i="2"/>
  <c r="J430" i="2"/>
  <c r="J197" i="2"/>
  <c r="J461" i="2"/>
  <c r="J502" i="2"/>
  <c r="J146" i="2"/>
  <c r="J216" i="2"/>
  <c r="J530" i="2"/>
  <c r="J97" i="2"/>
  <c r="J376" i="2"/>
  <c r="J178" i="2"/>
  <c r="J111" i="2"/>
  <c r="J169" i="2"/>
  <c r="J233" i="2"/>
  <c r="J509" i="2"/>
  <c r="J242" i="2"/>
  <c r="J209" i="2"/>
  <c r="J36" i="2"/>
  <c r="J247" i="2"/>
  <c r="J137" i="2"/>
  <c r="J157" i="2"/>
  <c r="J198" i="2"/>
  <c r="J67" i="2"/>
  <c r="J34" i="2"/>
  <c r="J108" i="2"/>
  <c r="J336" i="2"/>
  <c r="J142" i="2"/>
  <c r="J204" i="2"/>
  <c r="J249" i="2"/>
  <c r="J399" i="2"/>
  <c r="J38" i="2"/>
  <c r="J459" i="2"/>
  <c r="J149" i="2"/>
  <c r="J427" i="2"/>
  <c r="J296" i="2"/>
  <c r="J496" i="2"/>
  <c r="J387" i="2"/>
  <c r="J413" i="2"/>
  <c r="J410" i="2"/>
  <c r="J117" i="2"/>
  <c r="J155" i="2"/>
  <c r="J380" i="2"/>
  <c r="J162" i="2"/>
  <c r="J50" i="2"/>
  <c r="J500" i="2"/>
  <c r="J52" i="2"/>
  <c r="J135" i="2"/>
  <c r="J277" i="2"/>
  <c r="J286" i="2"/>
  <c r="J183" i="2"/>
  <c r="J92" i="2"/>
  <c r="J196" i="2"/>
  <c r="J251" i="2"/>
  <c r="J148" i="2"/>
  <c r="J417" i="2"/>
  <c r="J78" i="2"/>
  <c r="J100" i="2"/>
  <c r="J407" i="2"/>
  <c r="J297" i="2"/>
  <c r="J454" i="2"/>
  <c r="J425" i="2"/>
  <c r="J33" i="2"/>
  <c r="J383" i="2"/>
  <c r="J541" i="2"/>
  <c r="J342" i="2"/>
  <c r="J414" i="2"/>
  <c r="J491" i="2"/>
  <c r="J378" i="2"/>
  <c r="J405" i="2"/>
  <c r="J358" i="2"/>
  <c r="J70" i="2"/>
  <c r="J212" i="2"/>
  <c r="J143" i="2"/>
  <c r="J175" i="2"/>
  <c r="J156" i="2"/>
  <c r="J382" i="2"/>
  <c r="J182" i="2"/>
  <c r="J381" i="2"/>
  <c r="J514" i="2"/>
  <c r="J158" i="2"/>
  <c r="J246" i="2"/>
  <c r="J534" i="2"/>
  <c r="J537" i="2"/>
  <c r="J397" i="2"/>
  <c r="J535" i="2"/>
  <c r="J320" i="2"/>
  <c r="J432" i="2"/>
  <c r="J220" i="2"/>
  <c r="J144" i="2"/>
  <c r="J477" i="2"/>
  <c r="J79" i="2"/>
  <c r="J195" i="2"/>
  <c r="J210" i="2"/>
  <c r="J218" i="2"/>
  <c r="J189" i="2"/>
  <c r="J420" i="2"/>
  <c r="J404" i="2"/>
  <c r="J563" i="2"/>
  <c r="J54" i="2"/>
  <c r="J345" i="2"/>
  <c r="J400" i="2"/>
  <c r="J484" i="2"/>
  <c r="J348" i="2"/>
  <c r="J478" i="2"/>
  <c r="J254" i="2"/>
  <c r="J326" i="2"/>
  <c r="J386" i="2"/>
  <c r="J499" i="2"/>
  <c r="J330" i="2"/>
  <c r="J88" i="2"/>
  <c r="J347" i="2"/>
  <c r="J429" i="2"/>
  <c r="J529" i="2"/>
  <c r="J322" i="2"/>
  <c r="J351" i="2"/>
  <c r="J37" i="2"/>
  <c r="J12" i="2"/>
  <c r="J171" i="2"/>
  <c r="F18" i="11" l="1"/>
  <c r="F6" i="11"/>
  <c r="F17" i="11"/>
  <c r="F32" i="11"/>
  <c r="F26" i="11"/>
  <c r="F7" i="11"/>
  <c r="F14" i="11"/>
  <c r="F19" i="11"/>
  <c r="F11" i="11"/>
  <c r="F24" i="11"/>
  <c r="F8" i="11"/>
  <c r="F20" i="11"/>
  <c r="F31" i="11"/>
  <c r="F21" i="11"/>
  <c r="F4" i="11"/>
  <c r="F13" i="11"/>
  <c r="F27" i="11"/>
  <c r="F12" i="11"/>
  <c r="F25" i="11"/>
  <c r="F10" i="11"/>
  <c r="F15" i="11"/>
  <c r="F5" i="11"/>
  <c r="F9" i="11"/>
  <c r="F29" i="11"/>
  <c r="F30" i="11"/>
  <c r="F28" i="11"/>
  <c r="F23" i="11"/>
  <c r="F16" i="11"/>
  <c r="F22" i="11"/>
  <c r="F52" i="11"/>
  <c r="F254" i="11"/>
  <c r="F255" i="11"/>
  <c r="F37" i="11"/>
  <c r="F42" i="11"/>
  <c r="F33" i="11"/>
  <c r="F46" i="11"/>
  <c r="F43" i="11"/>
  <c r="F36" i="11"/>
  <c r="F40" i="11"/>
  <c r="F45" i="11"/>
  <c r="F38" i="11"/>
  <c r="F34" i="11"/>
  <c r="F39" i="11"/>
  <c r="F49" i="11"/>
  <c r="F51" i="11"/>
  <c r="F35" i="11"/>
  <c r="F41" i="11"/>
  <c r="F44" i="11"/>
  <c r="F47" i="11"/>
  <c r="F48" i="11"/>
  <c r="F317" i="11"/>
  <c r="F318" i="11"/>
  <c r="F319" i="11"/>
  <c r="F316" i="11"/>
  <c r="F314" i="11"/>
  <c r="F83" i="11"/>
  <c r="F149" i="11"/>
  <c r="F155" i="11"/>
  <c r="F142" i="11"/>
  <c r="F310" i="11"/>
  <c r="F315" i="11"/>
  <c r="F170" i="11"/>
  <c r="F313" i="11"/>
  <c r="F414" i="11"/>
  <c r="F215" i="11"/>
  <c r="F312" i="11"/>
  <c r="F311" i="11"/>
  <c r="F202" i="11"/>
  <c r="F72" i="11"/>
  <c r="F195" i="11"/>
  <c r="F121" i="11"/>
  <c r="F172" i="11"/>
  <c r="F159" i="11"/>
  <c r="F111" i="11"/>
  <c r="F133" i="11"/>
  <c r="F157" i="11"/>
  <c r="F188" i="11"/>
  <c r="F108" i="11"/>
  <c r="F126" i="11"/>
  <c r="F174" i="11"/>
  <c r="F225" i="11"/>
  <c r="F220" i="11"/>
  <c r="F117" i="11"/>
  <c r="F65" i="11"/>
  <c r="F87" i="11"/>
  <c r="F77" i="11"/>
  <c r="F209" i="11"/>
  <c r="F197" i="11"/>
  <c r="F70" i="11"/>
  <c r="F102" i="11"/>
  <c r="F137" i="11"/>
  <c r="F62" i="11"/>
  <c r="F75" i="11"/>
  <c r="F164" i="11"/>
  <c r="F110" i="11"/>
  <c r="F130" i="11"/>
  <c r="F60" i="11"/>
  <c r="F63" i="11"/>
  <c r="F81" i="11"/>
  <c r="F135" i="11"/>
  <c r="F67" i="11"/>
  <c r="F94" i="11"/>
  <c r="F140" i="11"/>
  <c r="F183" i="11"/>
  <c r="F73" i="11"/>
  <c r="F194" i="11"/>
  <c r="F169" i="11"/>
  <c r="F213" i="11"/>
  <c r="F485" i="11"/>
  <c r="F107" i="11"/>
  <c r="F190" i="11"/>
  <c r="F124" i="11"/>
  <c r="F92" i="11"/>
  <c r="F152" i="11"/>
  <c r="F144" i="11"/>
  <c r="F199" i="11"/>
  <c r="F54" i="11"/>
  <c r="F151" i="11"/>
  <c r="F205" i="11"/>
  <c r="F201" i="11"/>
  <c r="F100" i="11"/>
  <c r="F138" i="11"/>
  <c r="F185" i="11"/>
  <c r="F167" i="11"/>
  <c r="F161" i="11"/>
  <c r="F129" i="11"/>
  <c r="F145" i="11"/>
  <c r="F98" i="11"/>
  <c r="F58" i="11"/>
  <c r="F154" i="11"/>
  <c r="F119" i="11"/>
  <c r="F178" i="11"/>
  <c r="F132" i="11"/>
  <c r="F180" i="11"/>
  <c r="F113" i="11"/>
  <c r="F219" i="11"/>
  <c r="F163" i="11"/>
  <c r="F115" i="11"/>
  <c r="F90" i="11"/>
  <c r="F103" i="11"/>
  <c r="F207" i="11"/>
  <c r="F56" i="11"/>
  <c r="F122" i="11"/>
  <c r="F86" i="11"/>
  <c r="F192" i="11"/>
  <c r="F203" i="11"/>
  <c r="F78" i="11"/>
  <c r="F221" i="11"/>
  <c r="F89" i="11"/>
  <c r="F208" i="11"/>
  <c r="F196" i="11"/>
  <c r="F176" i="11"/>
  <c r="F131" i="11"/>
  <c r="F118" i="11"/>
  <c r="F217" i="11"/>
  <c r="F166" i="11"/>
  <c r="F79" i="11"/>
  <c r="F218" i="11"/>
  <c r="F85" i="11"/>
  <c r="F147" i="11"/>
  <c r="F128" i="11"/>
  <c r="F136" i="11"/>
  <c r="F150" i="11"/>
  <c r="F200" i="11"/>
  <c r="F95" i="11"/>
  <c r="F69" i="11"/>
  <c r="F96" i="11"/>
  <c r="F177" i="11"/>
  <c r="F53" i="11"/>
  <c r="F158" i="11"/>
  <c r="F104" i="11"/>
  <c r="F125" i="11"/>
  <c r="F210" i="11"/>
  <c r="F165" i="11"/>
  <c r="F216" i="11"/>
  <c r="F214" i="11"/>
  <c r="F222" i="11"/>
  <c r="F84" i="11"/>
  <c r="F88" i="11"/>
  <c r="F211" i="11"/>
  <c r="F64" i="11"/>
  <c r="F223" i="11"/>
  <c r="F187" i="11"/>
  <c r="F116" i="11"/>
  <c r="F156" i="11"/>
  <c r="F76" i="11"/>
  <c r="F181" i="11"/>
  <c r="F224" i="11"/>
  <c r="F74" i="11"/>
  <c r="F139" i="11"/>
  <c r="F153" i="11"/>
  <c r="F193" i="11"/>
  <c r="F134" i="11"/>
  <c r="F80" i="11"/>
  <c r="F101" i="11"/>
  <c r="F66" i="11"/>
  <c r="F141" i="11"/>
  <c r="F182" i="11"/>
  <c r="F93" i="11"/>
  <c r="F143" i="11"/>
  <c r="F212" i="11"/>
  <c r="F61" i="11"/>
  <c r="F123" i="11"/>
  <c r="F59" i="11"/>
  <c r="F175" i="11"/>
  <c r="F189" i="11"/>
  <c r="F186" i="11"/>
  <c r="F127" i="11"/>
  <c r="F114" i="11"/>
  <c r="F105" i="11"/>
  <c r="F106" i="11"/>
  <c r="F82" i="11"/>
  <c r="F91" i="11"/>
  <c r="F171" i="11"/>
  <c r="F173" i="11"/>
  <c r="F68" i="11"/>
  <c r="F168" i="11"/>
  <c r="F109" i="11"/>
  <c r="F184" i="11"/>
  <c r="F179" i="11"/>
  <c r="F198" i="11"/>
  <c r="F146" i="11"/>
  <c r="F162" i="11"/>
  <c r="F160" i="11"/>
  <c r="F112" i="11"/>
  <c r="F148" i="11"/>
  <c r="F191" i="11"/>
  <c r="F57" i="11"/>
  <c r="F204" i="11"/>
  <c r="F99" i="11"/>
  <c r="F206" i="11"/>
  <c r="F97" i="11"/>
  <c r="F55" i="11"/>
  <c r="F71" i="11"/>
  <c r="F120" i="11"/>
  <c r="F50" i="11"/>
  <c r="F227" i="11"/>
  <c r="F230" i="11"/>
  <c r="F270" i="11"/>
  <c r="F510" i="11"/>
  <c r="F226" i="11"/>
  <c r="F407" i="11"/>
  <c r="F493" i="11"/>
  <c r="F308" i="11"/>
  <c r="F309" i="11"/>
  <c r="F509" i="11"/>
  <c r="F279" i="11"/>
  <c r="F331" i="11"/>
  <c r="F240" i="11"/>
  <c r="F499" i="11"/>
  <c r="F263" i="11"/>
  <c r="F370" i="11"/>
  <c r="F394" i="11"/>
  <c r="F463" i="11"/>
  <c r="F330" i="11"/>
  <c r="F355" i="11"/>
  <c r="F369" i="11"/>
  <c r="F362" i="11"/>
  <c r="F383" i="11"/>
  <c r="F399" i="11"/>
  <c r="F446" i="11"/>
  <c r="F360" i="11"/>
  <c r="F343" i="11"/>
  <c r="F274" i="11"/>
  <c r="F456" i="11"/>
  <c r="F421" i="11"/>
  <c r="F248" i="11"/>
  <c r="F301" i="11"/>
  <c r="F505" i="11"/>
  <c r="F454" i="11"/>
  <c r="F468" i="11"/>
  <c r="F285" i="11"/>
  <c r="F340" i="11"/>
  <c r="F247" i="11"/>
  <c r="F339" i="11"/>
  <c r="F232" i="11"/>
  <c r="F512" i="11"/>
  <c r="F437" i="11"/>
  <c r="F352" i="11"/>
  <c r="F306" i="11"/>
  <c r="F307" i="11"/>
  <c r="F432" i="11"/>
  <c r="F391" i="11"/>
  <c r="F424" i="11"/>
  <c r="F292" i="11"/>
  <c r="F386" i="11"/>
  <c r="F427" i="11"/>
  <c r="F328" i="11"/>
  <c r="F481" i="11"/>
  <c r="F238" i="11"/>
  <c r="F298" i="11"/>
  <c r="F256" i="11"/>
  <c r="F295" i="11"/>
  <c r="F290" i="11"/>
  <c r="F497" i="11"/>
  <c r="F495" i="11"/>
  <c r="F367" i="11"/>
  <c r="F471" i="11"/>
  <c r="F324" i="11"/>
  <c r="F275" i="11"/>
  <c r="F464" i="11"/>
  <c r="F348" i="11"/>
  <c r="F342" i="11"/>
  <c r="F376" i="11"/>
  <c r="F277" i="11"/>
  <c r="F445" i="11"/>
  <c r="F259" i="11"/>
  <c r="F508" i="11"/>
  <c r="F335" i="11"/>
  <c r="F377" i="11"/>
  <c r="F412" i="11"/>
  <c r="F406" i="11"/>
  <c r="F350" i="11"/>
  <c r="F359" i="11"/>
  <c r="F234" i="11"/>
  <c r="F441" i="11"/>
  <c r="F451" i="11"/>
  <c r="F491" i="11"/>
  <c r="F241" i="11"/>
  <c r="F482" i="11"/>
  <c r="F397" i="11"/>
  <c r="F235" i="11"/>
  <c r="F449" i="11"/>
  <c r="F396" i="11"/>
  <c r="F488" i="11"/>
  <c r="F302" i="11"/>
  <c r="F385" i="11"/>
  <c r="F322" i="11"/>
  <c r="F448" i="11"/>
  <c r="F374" i="11"/>
  <c r="F249" i="11"/>
  <c r="F518" i="11"/>
  <c r="F356" i="11"/>
  <c r="F444" i="11"/>
  <c r="F405" i="11"/>
  <c r="F416" i="11"/>
  <c r="F389" i="11"/>
  <c r="F364" i="11"/>
  <c r="F443" i="11"/>
  <c r="F466" i="11"/>
  <c r="F288" i="11"/>
  <c r="F460" i="11"/>
  <c r="F438" i="11"/>
  <c r="F422" i="11"/>
  <c r="F252" i="11"/>
  <c r="F465" i="11"/>
  <c r="F282" i="11"/>
  <c r="F430" i="11"/>
  <c r="F272" i="11"/>
  <c r="F337" i="11"/>
  <c r="F410" i="11"/>
  <c r="F404" i="11"/>
  <c r="F264" i="11"/>
  <c r="F303" i="11"/>
  <c r="F266" i="11"/>
  <c r="F380" i="11"/>
  <c r="F372" i="11"/>
  <c r="F411" i="11"/>
  <c r="F325" i="11"/>
  <c r="F476" i="11"/>
  <c r="F501" i="11"/>
  <c r="F419" i="11"/>
  <c r="F479" i="11"/>
  <c r="F258" i="11"/>
  <c r="F388" i="11"/>
  <c r="F353" i="11"/>
  <c r="F336" i="11"/>
  <c r="F280" i="11"/>
  <c r="F332" i="11"/>
  <c r="F346" i="11"/>
  <c r="F487" i="11"/>
  <c r="F478" i="11"/>
  <c r="F435" i="11"/>
  <c r="F244" i="11"/>
  <c r="F504" i="11"/>
  <c r="F269" i="11"/>
  <c r="F459" i="11"/>
  <c r="F507" i="11"/>
  <c r="F403" i="11"/>
  <c r="F286" i="11"/>
  <c r="F229" i="11"/>
  <c r="F503" i="11"/>
  <c r="F378" i="11"/>
  <c r="F425" i="11"/>
  <c r="F392" i="11"/>
  <c r="F236" i="11"/>
  <c r="F489" i="11"/>
  <c r="F245" i="11"/>
  <c r="F246" i="11"/>
  <c r="F393" i="11"/>
  <c r="F390" i="11"/>
  <c r="F326" i="11"/>
  <c r="F341" i="11"/>
  <c r="F304" i="11"/>
  <c r="F400" i="11"/>
  <c r="F398" i="11"/>
  <c r="F260" i="11"/>
  <c r="F289" i="11"/>
  <c r="F431" i="11"/>
  <c r="F417" i="11"/>
  <c r="F261" i="11"/>
  <c r="F420" i="11"/>
  <c r="F436" i="11"/>
  <c r="F384" i="11"/>
  <c r="F294" i="11"/>
  <c r="F382" i="11"/>
  <c r="F461" i="11"/>
  <c r="F351" i="11"/>
  <c r="F368" i="11"/>
  <c r="F484" i="11"/>
  <c r="F338" i="11"/>
  <c r="F440" i="11"/>
  <c r="F358" i="11"/>
  <c r="F268" i="11"/>
  <c r="F271" i="11"/>
  <c r="F257" i="11"/>
  <c r="F228" i="11"/>
  <c r="F434" i="11"/>
  <c r="F305" i="11"/>
  <c r="F242" i="11"/>
  <c r="F496" i="11"/>
  <c r="F365" i="11"/>
  <c r="F423" i="11"/>
  <c r="F296" i="11"/>
  <c r="F408" i="11"/>
  <c r="F457" i="11"/>
  <c r="F333" i="11"/>
  <c r="F442" i="11"/>
  <c r="F379" i="11"/>
  <c r="F291" i="11"/>
  <c r="F433" i="11"/>
  <c r="F250" i="11"/>
  <c r="F251" i="11"/>
  <c r="F409" i="11"/>
  <c r="F480" i="11"/>
  <c r="F363" i="11"/>
  <c r="F462" i="11"/>
  <c r="F273" i="11"/>
  <c r="F299" i="11"/>
  <c r="F381" i="11"/>
  <c r="F428" i="11"/>
  <c r="F265" i="11"/>
  <c r="F469" i="11"/>
  <c r="F243" i="11"/>
  <c r="F253" i="11"/>
  <c r="F492" i="11"/>
  <c r="F450" i="11"/>
  <c r="F472" i="11"/>
  <c r="F344" i="11"/>
  <c r="F345" i="11"/>
  <c r="F401" i="11"/>
  <c r="F483" i="11"/>
  <c r="F439" i="11"/>
  <c r="F287" i="11"/>
  <c r="F276" i="11"/>
  <c r="F475" i="11"/>
  <c r="F334" i="11"/>
  <c r="F402" i="11"/>
  <c r="F329" i="11"/>
  <c r="F458" i="11"/>
  <c r="F323" i="11"/>
  <c r="F415" i="11"/>
  <c r="F281" i="11"/>
  <c r="F373" i="11"/>
  <c r="F486" i="11"/>
  <c r="F418" i="11"/>
  <c r="F477" i="11"/>
  <c r="F233" i="11"/>
  <c r="F453" i="11"/>
  <c r="F387" i="11"/>
  <c r="F494" i="11"/>
  <c r="F284" i="11"/>
  <c r="F506" i="11"/>
  <c r="F371" i="11"/>
  <c r="F426" i="11"/>
  <c r="F283" i="11"/>
  <c r="F515" i="11"/>
  <c r="F452" i="11"/>
  <c r="F293" i="11"/>
  <c r="F349" i="11"/>
  <c r="F473" i="11"/>
  <c r="F429" i="11"/>
  <c r="F517" i="11"/>
  <c r="F474" i="11"/>
  <c r="F320" i="11"/>
  <c r="F297" i="11"/>
  <c r="F395" i="11"/>
  <c r="F467" i="11"/>
  <c r="F455" i="11"/>
  <c r="F375" i="11"/>
  <c r="F470" i="11"/>
  <c r="F237" i="11"/>
  <c r="F354" i="11"/>
  <c r="F267" i="11"/>
  <c r="F498" i="11"/>
  <c r="F278" i="11"/>
  <c r="F262" i="11"/>
  <c r="F327" i="11"/>
  <c r="F321" i="11"/>
  <c r="F413" i="11"/>
  <c r="F300" i="11"/>
  <c r="F231" i="11"/>
  <c r="F447" i="11"/>
  <c r="F361" i="11"/>
  <c r="F357" i="11"/>
  <c r="F347" i="11"/>
  <c r="F500" i="11"/>
  <c r="F502" i="11"/>
  <c r="F366" i="11"/>
  <c r="F490" i="11"/>
  <c r="F239" i="11"/>
  <c r="F521" i="11"/>
  <c r="F524" i="11"/>
  <c r="F532" i="11"/>
  <c r="F564" i="11"/>
  <c r="F538" i="11"/>
  <c r="F544" i="11"/>
  <c r="F528" i="11"/>
  <c r="F511" i="11"/>
  <c r="F519" i="11"/>
  <c r="F536" i="11"/>
  <c r="F540" i="11"/>
  <c r="F558" i="11"/>
  <c r="F513" i="11"/>
  <c r="F516" i="11"/>
  <c r="F514" i="11"/>
  <c r="F527" i="11"/>
  <c r="F520" i="11"/>
  <c r="F523" i="11"/>
  <c r="F522" i="11"/>
  <c r="F526" i="11"/>
  <c r="F525" i="11"/>
  <c r="F541" i="11"/>
  <c r="F545" i="11"/>
  <c r="F534" i="11"/>
  <c r="F533" i="11"/>
  <c r="F555" i="11"/>
  <c r="F547" i="11"/>
  <c r="F529" i="11"/>
  <c r="F563" i="11"/>
  <c r="F561" i="11"/>
  <c r="F553" i="11"/>
  <c r="F551" i="11"/>
  <c r="F546" i="11"/>
  <c r="F556" i="11"/>
  <c r="F543" i="11"/>
  <c r="F537" i="11"/>
  <c r="F530" i="11"/>
  <c r="F531" i="11"/>
  <c r="F552" i="11"/>
  <c r="F542" i="11"/>
  <c r="F548" i="11"/>
  <c r="F549" i="11"/>
  <c r="F550" i="11"/>
  <c r="F557" i="11"/>
  <c r="F554" i="11"/>
  <c r="F562" i="11"/>
  <c r="F560" i="11"/>
  <c r="F559" i="11"/>
  <c r="F565" i="11"/>
  <c r="F535" i="11"/>
  <c r="F539" i="11"/>
</calcChain>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00000000-0015-0000-FFFF-FFFF00000000}" keepAlive="1" name="ThisWorkbookDataModel" description="Data Model" type="5" refreshedVersion="6" minRefreshableVersion="5" background="1">
    <dbPr connection="Data Model Connection" command="Model" commandType="1"/>
    <olapPr sendLocale="1" rowDrillCount="1000"/>
    <extLst>
      <ext xmlns:x15="http://schemas.microsoft.com/office/spreadsheetml/2010/11/main" uri="{DE250136-89BD-433C-8126-D09CA5730AF9}">
        <x15:connection id="" model="1"/>
      </ext>
    </extLst>
  </connection>
  <connection id="2" xr16:uid="{00000000-0015-0000-FFFF-FFFF01000000}" name="WorksheetConnection_Table3" type="102" refreshedVersion="5" minRefreshableVersion="5">
    <extLst>
      <ext xmlns:x15="http://schemas.microsoft.com/office/spreadsheetml/2010/11/main" uri="{DE250136-89BD-433C-8126-D09CA5730AF9}">
        <x15:connection id="Table3-d146251c-2a1a-449a-b810-07e6474bc8a6">
          <x15:rangePr sourceName="_xlcn.WorksheetConnection_Table3"/>
        </x15:connection>
      </ext>
    </extLst>
  </connection>
  <connection id="3" xr16:uid="{00000000-0015-0000-FFFF-FFFF02000000}" name="WorksheetConnection_Table32" type="102" refreshedVersion="5" minRefreshableVersion="5">
    <extLst>
      <ext xmlns:x15="http://schemas.microsoft.com/office/spreadsheetml/2010/11/main" uri="{DE250136-89BD-433C-8126-D09CA5730AF9}">
        <x15:connection id="Table32-95a78fcd-4003-4dfb-8f95-6297da67842f">
          <x15:rangePr sourceName="_xlcn.WorksheetConnection_Table32"/>
        </x15:connection>
      </ext>
    </extLst>
  </connection>
  <connection id="4" xr16:uid="{39CF1DC5-2076-4363-B1BB-5B9A92273A93}" name="WorksheetConnection_The_Vendor_Bulletin_Live_Version (2).xlsm!PermitsTable" type="102" refreshedVersion="6" minRefreshableVersion="5">
    <extLst>
      <ext xmlns:x15="http://schemas.microsoft.com/office/spreadsheetml/2010/11/main" uri="{DE250136-89BD-433C-8126-D09CA5730AF9}">
        <x15:connection id="PermitsTable">
          <x15:rangePr sourceName="_xlcn.WorksheetConnection_The_Vendor_Bulletin_Live_Version2.xlsmPermitsTable"/>
        </x15:connection>
      </ext>
    </extLst>
  </connection>
</connections>
</file>

<file path=xl/sharedStrings.xml><?xml version="1.0" encoding="utf-8"?>
<sst xmlns="http://schemas.openxmlformats.org/spreadsheetml/2006/main" count="5204" uniqueCount="806">
  <si>
    <t>Location</t>
  </si>
  <si>
    <t>Site</t>
  </si>
  <si>
    <t>Day</t>
  </si>
  <si>
    <t>Hours</t>
  </si>
  <si>
    <t>Vendor</t>
  </si>
  <si>
    <t>Column1</t>
  </si>
  <si>
    <t>Decal</t>
  </si>
  <si>
    <t>Permit</t>
  </si>
  <si>
    <t>Permit Status</t>
  </si>
  <si>
    <t>Status Display</t>
  </si>
  <si>
    <t>Expires</t>
  </si>
  <si>
    <t>Today</t>
  </si>
  <si>
    <t>Neighborhood</t>
  </si>
  <si>
    <t>Permit Type</t>
  </si>
  <si>
    <t>Notes:</t>
  </si>
  <si>
    <t>Zone Length</t>
  </si>
  <si>
    <t>Vehicle Size</t>
  </si>
  <si>
    <t>Parking Stall #s</t>
  </si>
  <si>
    <t>801 2nd Ave</t>
  </si>
  <si>
    <t>A</t>
  </si>
  <si>
    <t>Mon</t>
  </si>
  <si>
    <t>10AM-2PM</t>
  </si>
  <si>
    <t>Byte</t>
  </si>
  <si>
    <t>SUVEND0000087</t>
  </si>
  <si>
    <t>Active</t>
  </si>
  <si>
    <t>Downtown</t>
  </si>
  <si>
    <t>Food Vehicle</t>
  </si>
  <si>
    <t>will be extended to 67'</t>
  </si>
  <si>
    <t>35' X 8'5" with truck and trailer hitched</t>
  </si>
  <si>
    <t>02-08-09, 02-08-11</t>
  </si>
  <si>
    <t>GH</t>
  </si>
  <si>
    <t>B</t>
  </si>
  <si>
    <t>Chick'n Fix</t>
  </si>
  <si>
    <t>SUVEND0000257</t>
  </si>
  <si>
    <t>30 days from Today</t>
  </si>
  <si>
    <t>Tue</t>
  </si>
  <si>
    <t xml:space="preserve">Momo Express </t>
  </si>
  <si>
    <t>SUVEND0000393</t>
  </si>
  <si>
    <t>Accepting Applications</t>
  </si>
  <si>
    <t>Wed</t>
  </si>
  <si>
    <t>El Chito</t>
  </si>
  <si>
    <t>SUVEND0000299</t>
  </si>
  <si>
    <t>24'</t>
  </si>
  <si>
    <t>Kiss My Grits</t>
  </si>
  <si>
    <t>SUVEND0000326</t>
  </si>
  <si>
    <t>Thu</t>
  </si>
  <si>
    <t>Buns On Wheels</t>
  </si>
  <si>
    <t>SUVEND0000105</t>
  </si>
  <si>
    <t>Approved</t>
  </si>
  <si>
    <t>60 days from today</t>
  </si>
  <si>
    <t xml:space="preserve">43' w/ truck and trailer </t>
  </si>
  <si>
    <t>Not Eligible</t>
  </si>
  <si>
    <t>Zone can only accomodate 2nd truck that is 18' or less</t>
  </si>
  <si>
    <t>Fri</t>
  </si>
  <si>
    <t>Mo Pockets</t>
  </si>
  <si>
    <t>SUVEND0000369</t>
  </si>
  <si>
    <t>YS Street Food</t>
  </si>
  <si>
    <t>SUVEND0000376</t>
  </si>
  <si>
    <t>1415 2nd Ave</t>
  </si>
  <si>
    <t>Lula Salads</t>
  </si>
  <si>
    <t>SUVEND0000464</t>
  </si>
  <si>
    <t>Review Pending</t>
  </si>
  <si>
    <t>3 days from today</t>
  </si>
  <si>
    <t>25' x 7'5"</t>
  </si>
  <si>
    <t>Samurai Noodle</t>
  </si>
  <si>
    <t>SUVEND0000429</t>
  </si>
  <si>
    <t>3PM-7PM</t>
  </si>
  <si>
    <t>No parking from 3-7pm</t>
  </si>
  <si>
    <t>1507 2nd Ave</t>
  </si>
  <si>
    <t>Construction anticipated to start Fall 2016</t>
  </si>
  <si>
    <t>1000 4th Ave</t>
  </si>
  <si>
    <t>SUVEND0000300</t>
  </si>
  <si>
    <t>23' x 8'</t>
  </si>
  <si>
    <t>MexiCuban</t>
  </si>
  <si>
    <t>SUVEND0000365</t>
  </si>
  <si>
    <t>23'10" x 7'8"</t>
  </si>
  <si>
    <t>Chebogz</t>
  </si>
  <si>
    <t>SUVEND0000402</t>
  </si>
  <si>
    <t>Athena's</t>
  </si>
  <si>
    <t>SUVEND0000443</t>
  </si>
  <si>
    <t>Don Luchos</t>
  </si>
  <si>
    <t xml:space="preserve">Permit was denied due to the need for 3 parking stalls at this location for a parking meter. </t>
  </si>
  <si>
    <t>1415 4th Ave</t>
  </si>
  <si>
    <t>Buddha Bruddah</t>
  </si>
  <si>
    <t>SUVEND0000199</t>
  </si>
  <si>
    <t>Left Side Vending</t>
  </si>
  <si>
    <t>Thurs</t>
  </si>
  <si>
    <t>801 5th Ave</t>
  </si>
  <si>
    <t>Tues</t>
  </si>
  <si>
    <t>11AM-3PM</t>
  </si>
  <si>
    <t>SUVEND0000259</t>
  </si>
  <si>
    <t>20' X 8' (Momo)</t>
  </si>
  <si>
    <t>510 5th Ave S</t>
  </si>
  <si>
    <t>SODO/ID</t>
  </si>
  <si>
    <t>Ineligible for renewal. New restaurant.</t>
  </si>
  <si>
    <t>1301 5th Ave on Union St (south side)</t>
  </si>
  <si>
    <t xml:space="preserve">Ineligible starting  6.1.17 until construction is completed. </t>
  </si>
  <si>
    <t>06-19-15, 06-19-17</t>
  </si>
  <si>
    <t>1405 5th Ave on Union St</t>
  </si>
  <si>
    <t>1420 5th Ave on Pike St</t>
  </si>
  <si>
    <t>700 6th Ave S on S Lane St</t>
  </si>
  <si>
    <t>Sat</t>
  </si>
  <si>
    <t>12PM-8PM</t>
  </si>
  <si>
    <t>Beanfish</t>
  </si>
  <si>
    <t>SUVEND0000374</t>
  </si>
  <si>
    <t>1314 6th Ave</t>
  </si>
  <si>
    <t>Does not meet 50’ setback from food service establishment – MOD Pizza</t>
  </si>
  <si>
    <t>1506 6th Ave</t>
  </si>
  <si>
    <t xml:space="preserve">Not eligible due to construction </t>
  </si>
  <si>
    <t>2033 6th Ave</t>
  </si>
  <si>
    <t>Zaytoona</t>
  </si>
  <si>
    <t>SUVEND0000068</t>
  </si>
  <si>
    <t xml:space="preserve">A Fire Inside </t>
  </si>
  <si>
    <t>SUVEND0000467</t>
  </si>
  <si>
    <t>Applied</t>
  </si>
  <si>
    <t>SUVEND0000396</t>
  </si>
  <si>
    <t>2100 6th Ave</t>
  </si>
  <si>
    <t xml:space="preserve">Bike lane </t>
  </si>
  <si>
    <t>2121 6th Ave</t>
  </si>
  <si>
    <t>SUVEND0000363</t>
  </si>
  <si>
    <t>2200 6th Ave</t>
  </si>
  <si>
    <t>1600 7th Ave</t>
  </si>
  <si>
    <t>1807 7th Ave</t>
  </si>
  <si>
    <t xml:space="preserve">2051 7th Ave on Lenora </t>
  </si>
  <si>
    <t>Saffron Spice</t>
  </si>
  <si>
    <t>SUVEND0000279</t>
  </si>
  <si>
    <t>Not long enough for 2 trucks</t>
  </si>
  <si>
    <t xml:space="preserve">Food Pockets Service </t>
  </si>
  <si>
    <t>SUVEND0000451</t>
  </si>
  <si>
    <t>22'</t>
  </si>
  <si>
    <t>20X7.5</t>
  </si>
  <si>
    <t>21-06-13</t>
  </si>
  <si>
    <t>Site is ineligible based on bike lane on that block face. The conditions would present the que line directly into the lane of travel of bicyclists. </t>
  </si>
  <si>
    <t xml:space="preserve">2121 7th Ave </t>
  </si>
  <si>
    <t>2300 7th Ave</t>
  </si>
  <si>
    <t xml:space="preserve">PL Catering </t>
  </si>
  <si>
    <t>SUVEND0000339</t>
  </si>
  <si>
    <t>Wich Came First</t>
  </si>
  <si>
    <t>SUVEND0000173</t>
  </si>
  <si>
    <t>1831 8th Ave on Stewart</t>
  </si>
  <si>
    <t>Thai-U-Up</t>
  </si>
  <si>
    <t>SUVEND0000291</t>
  </si>
  <si>
    <t>Denny Triangle</t>
  </si>
  <si>
    <t xml:space="preserve">Left Side Vending, Truck and Trailer </t>
  </si>
  <si>
    <t>Left Side Vending, West Truck location, truck</t>
  </si>
  <si>
    <t xml:space="preserve">2030 8th Ave </t>
  </si>
  <si>
    <t xml:space="preserve">Saffron Spice </t>
  </si>
  <si>
    <t>SUVEND0000108</t>
  </si>
  <si>
    <t>South Lake Union</t>
  </si>
  <si>
    <t xml:space="preserve">Wed </t>
  </si>
  <si>
    <t>230 8th Ave N</t>
  </si>
  <si>
    <t>Tacos El Tajin</t>
  </si>
  <si>
    <t>SUVEND0000448</t>
  </si>
  <si>
    <t>401 8th Ave N</t>
  </si>
  <si>
    <t>The Piroshky Baking Company</t>
  </si>
  <si>
    <t>Panda Dim Sum</t>
  </si>
  <si>
    <t>SUVEND0000469</t>
  </si>
  <si>
    <t>Comment Period</t>
  </si>
  <si>
    <t xml:space="preserve">Seoul Bowl CO </t>
  </si>
  <si>
    <t>235 9th Ave N on Thomas St</t>
  </si>
  <si>
    <t>Naansense</t>
  </si>
  <si>
    <t>SUVEND0000511</t>
  </si>
  <si>
    <t>No renewal for 2019. Does not meet 50' setback from food service establishment</t>
  </si>
  <si>
    <t>400 9th Ave</t>
  </si>
  <si>
    <t>19x7</t>
  </si>
  <si>
    <t>1924 9th Ave</t>
  </si>
  <si>
    <t>SUVEND0000437</t>
  </si>
  <si>
    <t>2000 9th Ave on Virginia St</t>
  </si>
  <si>
    <t>Pocket Food Service</t>
  </si>
  <si>
    <t>SUVEND0000267</t>
  </si>
  <si>
    <t>Yummy Box</t>
  </si>
  <si>
    <t>SUVEND0000303</t>
  </si>
  <si>
    <t>45'</t>
  </si>
  <si>
    <t>Djung on Wheels</t>
  </si>
  <si>
    <t>SUVEND0000261</t>
  </si>
  <si>
    <t>Chick N Fix</t>
  </si>
  <si>
    <t>SUVEND0000447</t>
  </si>
  <si>
    <t>Momo Express</t>
  </si>
  <si>
    <t>SUVEND0000455</t>
  </si>
  <si>
    <t>2209 9th Ave</t>
  </si>
  <si>
    <t>8AM-8PM</t>
  </si>
  <si>
    <t>SUVEND0000407</t>
  </si>
  <si>
    <t>Left Side, Unhitched Trailer</t>
  </si>
  <si>
    <t xml:space="preserve">62' zone, Zone A is South Side and Zone B north side </t>
  </si>
  <si>
    <t>30' unhitched</t>
  </si>
  <si>
    <t>SUVEND0000381</t>
  </si>
  <si>
    <t xml:space="preserve">62' zone </t>
  </si>
  <si>
    <t>Left Side Vending, Truck and Trailer</t>
  </si>
  <si>
    <t xml:space="preserve">44' hitched truck and trailer </t>
  </si>
  <si>
    <t>Not elgible unless truck is less than 20'</t>
  </si>
  <si>
    <t xml:space="preserve">Athena's 
</t>
  </si>
  <si>
    <t>Left Side Vending, Unhitched Trailer</t>
  </si>
  <si>
    <t>A Fire Inside</t>
  </si>
  <si>
    <t xml:space="preserve">Left Side Vending, Unhitched Trailer </t>
  </si>
  <si>
    <t xml:space="preserve">30' unhitched </t>
  </si>
  <si>
    <t>5014 14th Ave NW</t>
  </si>
  <si>
    <t>Ballard</t>
  </si>
  <si>
    <t>Withing 50' of food establishment</t>
  </si>
  <si>
    <t>936 N 34th  St</t>
  </si>
  <si>
    <t>5PM-9PM</t>
  </si>
  <si>
    <t>Bread and Circuses</t>
  </si>
  <si>
    <t>SUVEND0000422</t>
  </si>
  <si>
    <t>Hallava Falafel</t>
  </si>
  <si>
    <t>SUVEND0000421</t>
  </si>
  <si>
    <t>Wood Shop BBQ</t>
  </si>
  <si>
    <t>SUVEND0000426</t>
  </si>
  <si>
    <t>11AM-2PM,5PM-9PM</t>
  </si>
  <si>
    <t>Sun</t>
  </si>
  <si>
    <t>12PM-4PM,5PM-9PM</t>
  </si>
  <si>
    <t>301 NE 100th St on 3rd Ave NE</t>
  </si>
  <si>
    <t>SUVEND0000031</t>
  </si>
  <si>
    <t>Greenlake</t>
  </si>
  <si>
    <t>200 Boren Ave N</t>
  </si>
  <si>
    <t>SUVEND0000323</t>
  </si>
  <si>
    <t>Mangia Me</t>
  </si>
  <si>
    <t xml:space="preserve">Gogi on the Go </t>
  </si>
  <si>
    <t>SUVEND0000334</t>
  </si>
  <si>
    <t xml:space="preserve">North truck location </t>
  </si>
  <si>
    <t>South truck location. </t>
  </si>
  <si>
    <t>SUVEND0000019</t>
  </si>
  <si>
    <t>North truck location</t>
  </si>
  <si>
    <t>South truck location</t>
  </si>
  <si>
    <t>Truck and trailer</t>
  </si>
  <si>
    <t>SUVEND0000478</t>
  </si>
  <si>
    <t xml:space="preserve">Truck and trailer </t>
  </si>
  <si>
    <t>Truck and Trailer</t>
  </si>
  <si>
    <t>201 Boren Ave N</t>
  </si>
  <si>
    <t xml:space="preserve">Main St. Truck and Trailer, 42' </t>
  </si>
  <si>
    <t>Stella Fiore</t>
  </si>
  <si>
    <t>SUVEND0000496</t>
  </si>
  <si>
    <t xml:space="preserve">Yummy Catch, Truck, 25' X 8' </t>
  </si>
  <si>
    <t xml:space="preserve">Thu </t>
  </si>
  <si>
    <t xml:space="preserve">Yummy Catch </t>
  </si>
  <si>
    <t>SUVEND0000210</t>
  </si>
  <si>
    <t>SUVEND0000492</t>
  </si>
  <si>
    <t>59' (A+)</t>
  </si>
  <si>
    <t>28'</t>
  </si>
  <si>
    <t>NBN-03-02, and 4</t>
  </si>
  <si>
    <t>300 Boren Ave N</t>
  </si>
  <si>
    <t>Macho Macho</t>
  </si>
  <si>
    <t>SUVEND0000023</t>
  </si>
  <si>
    <t xml:space="preserve">East side of Boren, North Food Truck Location </t>
  </si>
  <si>
    <t>59'</t>
  </si>
  <si>
    <t>27'</t>
  </si>
  <si>
    <t>Chick n Fix</t>
  </si>
  <si>
    <t>SUVEND0000229</t>
  </si>
  <si>
    <t>NBN-03-04, 06</t>
  </si>
  <si>
    <t>Pocket Food Services</t>
  </si>
  <si>
    <t>SUVEND0000414</t>
  </si>
  <si>
    <t>East side of Boren, South Truck Location</t>
  </si>
  <si>
    <t>SUVEND0000479</t>
  </si>
  <si>
    <t>Renewed</t>
  </si>
  <si>
    <t>SUVEND0000207</t>
  </si>
  <si>
    <t>78' (A+B)</t>
  </si>
  <si>
    <t>19' Truck </t>
  </si>
  <si>
    <t>NBN-03-03 through -09</t>
  </si>
  <si>
    <t>333 Boren Ave N</t>
  </si>
  <si>
    <t xml:space="preserve">Let's Eat Halal </t>
  </si>
  <si>
    <t>SUVEND0000342</t>
  </si>
  <si>
    <t xml:space="preserve">West side of Boren, North Food Truck Location </t>
  </si>
  <si>
    <t>Mo Pockets/Yumbits</t>
  </si>
  <si>
    <t>SUVEND0000357</t>
  </si>
  <si>
    <t xml:space="preserve">West side of Boren, South Food Truck Location </t>
  </si>
  <si>
    <t>SUVEND0000130</t>
  </si>
  <si>
    <t xml:space="preserve">45' Truck and Trailer </t>
  </si>
  <si>
    <t>NBN-03-03 through -09</t>
  </si>
  <si>
    <t>SUVEND0000408</t>
  </si>
  <si>
    <t xml:space="preserve">Yummy 8 </t>
  </si>
  <si>
    <t>SUVEND0000251</t>
  </si>
  <si>
    <t>SUVEND0000123</t>
  </si>
  <si>
    <t>SUVEND0000297</t>
  </si>
  <si>
    <t>SUVEND0000351</t>
  </si>
  <si>
    <t>42' Truck &amp; Trailer</t>
  </si>
  <si>
    <t>333 Boren Ave N on Thomas St</t>
  </si>
  <si>
    <t xml:space="preserve">SUVEND0000047 </t>
  </si>
  <si>
    <t>Sloped site, must have approved wheel stops</t>
  </si>
  <si>
    <t>400 Boren Ave N on Harrison St</t>
  </si>
  <si>
    <t>SUVEND0000500</t>
  </si>
  <si>
    <t>Gourminis</t>
  </si>
  <si>
    <t>SUVEND0000034</t>
  </si>
  <si>
    <t>Wiseguy Hero!</t>
  </si>
  <si>
    <t>SUVEND0000055</t>
  </si>
  <si>
    <t>424 Boren Ave N</t>
  </si>
  <si>
    <t>SDOT Designated Site</t>
  </si>
  <si>
    <t xml:space="preserve">SDOT Desingated site for temporary relocation </t>
  </si>
  <si>
    <t>424 Boren Ave N on Republican St</t>
  </si>
  <si>
    <t>Tuk Tuk Mobile Feast</t>
  </si>
  <si>
    <t>SUVEND0000512</t>
  </si>
  <si>
    <t>SUVEND0000111</t>
  </si>
  <si>
    <t>SUVEND5000512</t>
  </si>
  <si>
    <t>Cocina Mx 32</t>
  </si>
  <si>
    <t>SUVEND0000090</t>
  </si>
  <si>
    <t>Southern Tawain</t>
  </si>
  <si>
    <t>SUVEND0000114</t>
  </si>
  <si>
    <t>SUVEND0000302</t>
  </si>
  <si>
    <t xml:space="preserve">King Philly Cheesesteak </t>
  </si>
  <si>
    <t>SUVEND0000084</t>
  </si>
  <si>
    <t>12'x24'</t>
  </si>
  <si>
    <t>500 Boren Ave N</t>
  </si>
  <si>
    <t>The Roll Pod</t>
  </si>
  <si>
    <t>SUVEND0000494</t>
  </si>
  <si>
    <t>SUVEND0000202</t>
  </si>
  <si>
    <t>8'x21'</t>
  </si>
  <si>
    <t>SUVEND0000412</t>
  </si>
  <si>
    <t>8'x38' (truck &amp; trailer)</t>
  </si>
  <si>
    <t>NBN-05-06</t>
  </si>
  <si>
    <t>Falafel Salam</t>
  </si>
  <si>
    <t>SUVEND0000434</t>
  </si>
  <si>
    <t>north site</t>
  </si>
  <si>
    <t>Bai Tong</t>
  </si>
  <si>
    <t>SUVEND0000250</t>
  </si>
  <si>
    <t>NBN-05-06/08</t>
  </si>
  <si>
    <t>Delfino's Chicago Style Pizza</t>
  </si>
  <si>
    <t>SUVEND0000392</t>
  </si>
  <si>
    <t>7'x18'</t>
  </si>
  <si>
    <t>500 Boren Ave N on Republican St</t>
  </si>
  <si>
    <t>1 truck only, Djung on Wheels does not want to unhitch their truck and trailer </t>
  </si>
  <si>
    <t>511 Boren Ave N</t>
  </si>
  <si>
    <t>Not eligible per Curb-space comments</t>
  </si>
  <si>
    <t>551 Boren Ave N</t>
  </si>
  <si>
    <t>SUVEND0000499</t>
  </si>
  <si>
    <t>38'</t>
  </si>
  <si>
    <t>SUVEND0000420</t>
  </si>
  <si>
    <t xml:space="preserve">North of driveway, 2nd truck </t>
  </si>
  <si>
    <t>20'</t>
  </si>
  <si>
    <t>Kaosamai Thai</t>
  </si>
  <si>
    <t>SUVEND0000091</t>
  </si>
  <si>
    <t>North of driveway, 2nd truck</t>
  </si>
  <si>
    <t>19'</t>
  </si>
  <si>
    <t>Yummy 8</t>
  </si>
  <si>
    <t>SUVEND0000098</t>
  </si>
  <si>
    <t>Flexible days for approved vendors, this site only</t>
  </si>
  <si>
    <t>312 Dexter on Harrison</t>
  </si>
  <si>
    <t>SUVEND0000366</t>
  </si>
  <si>
    <t>400 Dexter Ave N</t>
  </si>
  <si>
    <t>Delfinos</t>
  </si>
  <si>
    <t>Flexible days for approved vendors, this site only. 7 trucks have applied, 3 spots open on rotational basis. Permit #403754 applied on 03/18/19; Permit #404135 applied on 03/22/19</t>
  </si>
  <si>
    <t>Approved Vendors:</t>
  </si>
  <si>
    <t>Theo's Gyros</t>
  </si>
  <si>
    <t>SUVEND0000169</t>
  </si>
  <si>
    <t>Peasant Food Manifesto, Delfino's</t>
  </si>
  <si>
    <t xml:space="preserve">Pending: </t>
  </si>
  <si>
    <t>Odin Star, Y's Street Food, Theo's Gyros, Road CHef</t>
  </si>
  <si>
    <t>Odin Star</t>
  </si>
  <si>
    <t>2 truck site, max of 10 trucks total allowed to be permitted to rotate days of the week at this site </t>
  </si>
  <si>
    <t>318 Fairview Ave N</t>
  </si>
  <si>
    <t>Tat's Delicatessen</t>
  </si>
  <si>
    <t>Paparepas</t>
  </si>
  <si>
    <t>SUVEND0000020</t>
  </si>
  <si>
    <t>901 Harrison St</t>
  </si>
  <si>
    <t>Long term construction</t>
  </si>
  <si>
    <t>1124 Harrison St</t>
  </si>
  <si>
    <t>40'</t>
  </si>
  <si>
    <t>35' x 7'1" (8'5" w/ wheel wells)</t>
  </si>
  <si>
    <t>E15-08-02, E15-08-04</t>
  </si>
  <si>
    <t>800 Harrison St</t>
  </si>
  <si>
    <t>975 John St</t>
  </si>
  <si>
    <t>SUVEND0000131</t>
  </si>
  <si>
    <t xml:space="preserve">The Roll Pod </t>
  </si>
  <si>
    <t>SUVEND0000405</t>
  </si>
  <si>
    <t>22' x 7'6"</t>
  </si>
  <si>
    <t>1000 Mercer St</t>
  </si>
  <si>
    <t>SUVEND0000410</t>
  </si>
  <si>
    <t>Yummy Catch</t>
  </si>
  <si>
    <t>SUVEND0000223</t>
  </si>
  <si>
    <t>25' x 8'</t>
  </si>
  <si>
    <t>N6-10-02/04</t>
  </si>
  <si>
    <t>1041 Mercer St</t>
  </si>
  <si>
    <t xml:space="preserve">1730 Minor Ave </t>
  </si>
  <si>
    <t>Buns on Wheels</t>
  </si>
  <si>
    <t>SUVEND0000336</t>
  </si>
  <si>
    <t>Monday Truck and Trailer</t>
  </si>
  <si>
    <t>Cocina MX 32</t>
  </si>
  <si>
    <t>SUVEND0000057</t>
  </si>
  <si>
    <t>Wednesday Truck and Trailer</t>
  </si>
  <si>
    <t>Kiss my Grits</t>
  </si>
  <si>
    <t>SUVEND0000017</t>
  </si>
  <si>
    <t>520 Lenora St</t>
  </si>
  <si>
    <t>Site discontinued 3.20.20</t>
  </si>
  <si>
    <t>112 Occidental Ave S</t>
  </si>
  <si>
    <t>Yumbit</t>
  </si>
  <si>
    <t>SUVEND0000113</t>
  </si>
  <si>
    <t>Yummy Catch food Truck</t>
  </si>
  <si>
    <t>SUVEND0000211</t>
  </si>
  <si>
    <t>SUVEND0000069</t>
  </si>
  <si>
    <t>500 Olive Way on 6th Ave</t>
  </si>
  <si>
    <t>Sam Choy's Poke to the Max</t>
  </si>
  <si>
    <t>SUVEND0000522</t>
  </si>
  <si>
    <t xml:space="preserve">Left Side Vending, South Truck Site </t>
  </si>
  <si>
    <t>06-18-03, 06-18-05, 06-18-07</t>
  </si>
  <si>
    <t>SUVEND0000468</t>
  </si>
  <si>
    <t>44'x8' (truck and trailer)</t>
  </si>
  <si>
    <t xml:space="preserve">Permit #394775 applied on 10/25/18; Permit #395519 applied on 11/09/18 - Left Side Vending; 
</t>
  </si>
  <si>
    <t xml:space="preserve">Permit #395519 applied on 11/09/18- Left Side Vending; 
</t>
  </si>
  <si>
    <t>500 Olive Way on Olive Way</t>
  </si>
  <si>
    <t>SUVEND0000077</t>
  </si>
  <si>
    <t xml:space="preserve">Thai-U-Up
</t>
  </si>
  <si>
    <t>600 Olive Way on 6th Ave</t>
  </si>
  <si>
    <t>(South food truck location) </t>
  </si>
  <si>
    <t>42' (Zone B is 42' alone)</t>
  </si>
  <si>
    <t>20' X 8'</t>
  </si>
  <si>
    <t>06-18-04, 06-18-0</t>
  </si>
  <si>
    <t>SUVEND0000252</t>
  </si>
  <si>
    <t xml:space="preserve">North food truck location </t>
  </si>
  <si>
    <t>South food truck location</t>
  </si>
  <si>
    <t>SUVEND0000150</t>
  </si>
  <si>
    <t>North food truck location.</t>
  </si>
  <si>
    <t xml:space="preserve">South food truck location </t>
  </si>
  <si>
    <t xml:space="preserve">Momo Food Truck </t>
  </si>
  <si>
    <t>SUVEND0000358</t>
  </si>
  <si>
    <t>Dreamy Drinks</t>
  </si>
  <si>
    <t>SUVEND0000309</t>
  </si>
  <si>
    <t>South food truck location; Permit #394094 applied on 10/17/18; #395211on 11/5/18</t>
  </si>
  <si>
    <t>Tuk Tuk Mobile Feast</t>
  </si>
  <si>
    <t>SUVEND0000255</t>
  </si>
  <si>
    <t>SUVEND0000508</t>
  </si>
  <si>
    <t>(South food truck location )</t>
  </si>
  <si>
    <t>18' for trailer, 17' for truck X 8.5'</t>
  </si>
  <si>
    <t xml:space="preserve">North food truck location. </t>
  </si>
  <si>
    <t>21'</t>
  </si>
  <si>
    <t>18'X7'</t>
  </si>
  <si>
    <t>409 Pike St</t>
  </si>
  <si>
    <t>SUVEND0000254</t>
  </si>
  <si>
    <t>2PM-8PM</t>
  </si>
  <si>
    <t>JJ Froyogo</t>
  </si>
  <si>
    <t>SUVEND0000387</t>
  </si>
  <si>
    <t>SUVEND0000286</t>
  </si>
  <si>
    <t xml:space="preserve">Raney Brothers </t>
  </si>
  <si>
    <t>SUVEND0000122</t>
  </si>
  <si>
    <t>Layers Sandwich Company</t>
  </si>
  <si>
    <t>SUVEND0000389</t>
  </si>
  <si>
    <t>Yummy Catch Food Truck</t>
  </si>
  <si>
    <t>SUVEND0000474</t>
  </si>
  <si>
    <t>15-04-05/07)</t>
  </si>
  <si>
    <t>10AM-8PM</t>
  </si>
  <si>
    <t xml:space="preserve">Existing zone is 37', and cannot accomodate a 2nd truck </t>
  </si>
  <si>
    <t>701  Pike St on 7th Ave</t>
  </si>
  <si>
    <t>Food zone removed for additional travel lane</t>
  </si>
  <si>
    <t>905 E Pike St</t>
  </si>
  <si>
    <t>10PM-2AM</t>
  </si>
  <si>
    <t>Capitol Hill</t>
  </si>
  <si>
    <t xml:space="preserve">King Philly Cheesesteaks </t>
  </si>
  <si>
    <t>SUVEND0000081</t>
  </si>
  <si>
    <t>Expires on</t>
  </si>
  <si>
    <t>2nd truck is less than 50' from a food establishment</t>
  </si>
  <si>
    <t>918 E Pike St</t>
  </si>
  <si>
    <t>Food service business within 50'</t>
  </si>
  <si>
    <t>305 Pine St</t>
  </si>
  <si>
    <t>Managed by Downtown Seattle Association</t>
  </si>
  <si>
    <t>401 Pine St</t>
  </si>
  <si>
    <t xml:space="preserve">Pocket Food Service </t>
  </si>
  <si>
    <t>SUVEND0000367</t>
  </si>
  <si>
    <t>SUVEND0000391</t>
  </si>
  <si>
    <t>Truck and Trailer 40X8.5</t>
  </si>
  <si>
    <t>16-04-03, 16-04-05</t>
  </si>
  <si>
    <t>SUVEND0000239</t>
  </si>
  <si>
    <t>Not eligible due to adjacent vendor on Parks Property</t>
  </si>
  <si>
    <t>Truck and trailer 40'X8'</t>
  </si>
  <si>
    <t>Lumpia World</t>
  </si>
  <si>
    <t>SUVEND0000153</t>
  </si>
  <si>
    <t>3PM-8PM</t>
  </si>
  <si>
    <t xml:space="preserve">Truck and Trailer 42' X 8' </t>
  </si>
  <si>
    <t>Truck and Trailer 40 X 8.5</t>
  </si>
  <si>
    <t xml:space="preserve">Not eligible due to adjacent vendor on Parks Property </t>
  </si>
  <si>
    <t>11AM-7PM</t>
  </si>
  <si>
    <t>601 Pine St</t>
  </si>
  <si>
    <t>SUVEND0000361</t>
  </si>
  <si>
    <t>SUVEND0000433</t>
  </si>
  <si>
    <t>N5-08-22</t>
  </si>
  <si>
    <t xml:space="preserve">601 Pine St </t>
  </si>
  <si>
    <t>10AM-2PM, 4PM-8PM</t>
  </si>
  <si>
    <t>SUVEND0000343</t>
  </si>
  <si>
    <t>850 Republican St</t>
  </si>
  <si>
    <t>Bumba Truck</t>
  </si>
  <si>
    <t>22'x7'</t>
  </si>
  <si>
    <t>SUVEND0000256</t>
  </si>
  <si>
    <t>SUVEND0000341</t>
  </si>
  <si>
    <t>SUVEND0000204</t>
  </si>
  <si>
    <t>SUVEND0000517</t>
  </si>
  <si>
    <t>964 Republican St</t>
  </si>
  <si>
    <t>Sam Choy's</t>
  </si>
  <si>
    <t>SUVEND0000488</t>
  </si>
  <si>
    <t>Bai Tong On Wheels</t>
  </si>
  <si>
    <t>SUVEND0000462</t>
  </si>
  <si>
    <t>1016 Republican St</t>
  </si>
  <si>
    <t/>
  </si>
  <si>
    <t>58'</t>
  </si>
  <si>
    <t xml:space="preserve">42' w/ truck and </t>
  </si>
  <si>
    <t>800 Stewart St</t>
  </si>
  <si>
    <t>Buns on Wheels </t>
  </si>
  <si>
    <t>SUVEND0000106</t>
  </si>
  <si>
    <t>Truck and Trailer Hitched on Monday </t>
  </si>
  <si>
    <t xml:space="preserve">Buns on Wheels </t>
  </si>
  <si>
    <t>Buns will unhitch on Tuesdays</t>
  </si>
  <si>
    <t>22'x8'</t>
  </si>
  <si>
    <t>Roll Pod</t>
  </si>
  <si>
    <t>SUVEND0000493</t>
  </si>
  <si>
    <t>SUVEND0000292</t>
  </si>
  <si>
    <t>19-08-02/06</t>
  </si>
  <si>
    <t>Truck and Trailer Hitched on Wednesday </t>
  </si>
  <si>
    <t xml:space="preserve">Truck and Trailer Hitched on Thursday </t>
  </si>
  <si>
    <t>SUVEND0000385</t>
  </si>
  <si>
    <t xml:space="preserve">Truck and Trailer Unhitched on Friday </t>
  </si>
  <si>
    <t xml:space="preserve">Peasant Food Manifesto </t>
  </si>
  <si>
    <t>801 Stewart St</t>
  </si>
  <si>
    <t>SUVEND0000484</t>
  </si>
  <si>
    <t>820 Stewart St</t>
  </si>
  <si>
    <t>19-08-18/20</t>
  </si>
  <si>
    <t>SUVEND0000471</t>
  </si>
  <si>
    <t xml:space="preserve">Mo Pockets </t>
  </si>
  <si>
    <t>SUVEND0000483</t>
  </si>
  <si>
    <t xml:space="preserve">Zone has a max of 41' and cannot be extended due to loading zone / food establishment use </t>
  </si>
  <si>
    <t>901 Stewart St</t>
  </si>
  <si>
    <t>SUVEND0000456</t>
  </si>
  <si>
    <t>SUVEND0000095</t>
  </si>
  <si>
    <t>1007 Stewart St</t>
  </si>
  <si>
    <t>SUVEND0000152</t>
  </si>
  <si>
    <t>TY-18-28 AND TY-18-26</t>
  </si>
  <si>
    <t>B spot denied due to parking stall issues</t>
  </si>
  <si>
    <t>1007 Stewart St (on Terry Ave)</t>
  </si>
  <si>
    <t>SUVEND0000315</t>
  </si>
  <si>
    <t xml:space="preserve">200 Terry Ave </t>
  </si>
  <si>
    <t>Due to construction; now into fall timelines. Can re-evaluate in the future</t>
  </si>
  <si>
    <t>201 Terry Ave N on John St</t>
  </si>
  <si>
    <t xml:space="preserve">Chebogz </t>
  </si>
  <si>
    <t>N2-09-62/64</t>
  </si>
  <si>
    <t>Southern Taiwan</t>
  </si>
  <si>
    <t>SUVEND0000378</t>
  </si>
  <si>
    <t>SUVEND0000311</t>
  </si>
  <si>
    <t>225 Terry Ave N</t>
  </si>
  <si>
    <t>Seattle Mamak</t>
  </si>
  <si>
    <t>SUVEND0000004</t>
  </si>
  <si>
    <t xml:space="preserve">North truck spot in 2 truck zone </t>
  </si>
  <si>
    <t>18X7</t>
  </si>
  <si>
    <t>Spice on Curve</t>
  </si>
  <si>
    <t>SUVEND0000260</t>
  </si>
  <si>
    <t>South truck spot in 2 truck zone</t>
  </si>
  <si>
    <t>23x8</t>
  </si>
  <si>
    <t xml:space="preserve">300 Terry Ave N </t>
  </si>
  <si>
    <t>Hotel Construction</t>
  </si>
  <si>
    <t>22 X 7</t>
  </si>
  <si>
    <t>311 Terry Ave N on Thomas St</t>
  </si>
  <si>
    <t>Now Make Me A Sandwich</t>
  </si>
  <si>
    <t>SUVEND0000312</t>
  </si>
  <si>
    <t>14' X 7.5</t>
  </si>
  <si>
    <t>B is west food truck zone</t>
  </si>
  <si>
    <t>N3-09-064,68</t>
  </si>
  <si>
    <t xml:space="preserve">Veg Wich </t>
  </si>
  <si>
    <t>SUVEND0000449</t>
  </si>
  <si>
    <t>SUVEND0000225</t>
  </si>
  <si>
    <t>SUVEND0000370</t>
  </si>
  <si>
    <t>18X8</t>
  </si>
  <si>
    <t>LIL J's SUPER DAWGS</t>
  </si>
  <si>
    <t>SUVEND0000054</t>
  </si>
  <si>
    <t>N4-69-62, N4-09-64</t>
  </si>
  <si>
    <t>401 Terry Ave N on Harrison St</t>
  </si>
  <si>
    <t>Site discontinued temporarily due to 400 Westlake construction project</t>
  </si>
  <si>
    <t>17.5X7</t>
  </si>
  <si>
    <t>26X8</t>
  </si>
  <si>
    <t>23'x7'</t>
  </si>
  <si>
    <t>425 Terry Ave N on Republican St</t>
  </si>
  <si>
    <t xml:space="preserve">Sunnyside Up </t>
  </si>
  <si>
    <t>SUVEND0000515</t>
  </si>
  <si>
    <t>SUVEND0000495</t>
  </si>
  <si>
    <t>24x8</t>
  </si>
  <si>
    <t>Santiago Sandwiches, LLC</t>
  </si>
  <si>
    <t>SUVEND0000177</t>
  </si>
  <si>
    <t>Gogi on the Go</t>
  </si>
  <si>
    <t>SUVEND0000129</t>
  </si>
  <si>
    <t>45'x8'</t>
  </si>
  <si>
    <t>500 Terry Ave N</t>
  </si>
  <si>
    <t>Not renewable at permit expiration</t>
  </si>
  <si>
    <t>26'x'8'</t>
  </si>
  <si>
    <t>535 Terry Ave N on Mercer St</t>
  </si>
  <si>
    <t>SUVEND0000325</t>
  </si>
  <si>
    <t>18'X7</t>
  </si>
  <si>
    <t>N6-09-69</t>
  </si>
  <si>
    <t xml:space="preserve">Yummy Box Food Truck </t>
  </si>
  <si>
    <t>SUVEND0000222</t>
  </si>
  <si>
    <t>1915 Terry Ave on Stewart St</t>
  </si>
  <si>
    <t xml:space="preserve">YS Street Food Truck </t>
  </si>
  <si>
    <t>SUVEND0000310</t>
  </si>
  <si>
    <t>SUVEND0000119</t>
  </si>
  <si>
    <t>SUVEND0000080</t>
  </si>
  <si>
    <t>1121 Thomas St</t>
  </si>
  <si>
    <t xml:space="preserve">Contruction impact </t>
  </si>
  <si>
    <t>411 University St</t>
  </si>
  <si>
    <t>UW Jurisdiction.</t>
  </si>
  <si>
    <t>4100 University Way NE</t>
  </si>
  <si>
    <t xml:space="preserve">11AM-3PM </t>
  </si>
  <si>
    <t>SUVEND0000355</t>
  </si>
  <si>
    <t xml:space="preserve">11' x 7' </t>
  </si>
  <si>
    <t xml:space="preserve">4300 University Way NE </t>
  </si>
  <si>
    <t>Mon-Fri</t>
  </si>
  <si>
    <t>Northeast</t>
  </si>
  <si>
    <t>Application denied 2/24/2020 - site ineligible due to mobility and construction impacts.</t>
  </si>
  <si>
    <t xml:space="preserve">24'  X 8' </t>
  </si>
  <si>
    <t>810 Virginia St</t>
  </si>
  <si>
    <t>810 Virginia St on 8th Ave</t>
  </si>
  <si>
    <t>22'X8'</t>
  </si>
  <si>
    <t>S2-01-51, S2-01-53</t>
  </si>
  <si>
    <t xml:space="preserve">200 block of S Washington St </t>
  </si>
  <si>
    <t>w/in 50' of Parks  </t>
  </si>
  <si>
    <t>100 block of S Washington St</t>
  </si>
  <si>
    <t xml:space="preserve">w/in 50' of Occidental </t>
  </si>
  <si>
    <t>200 Westlake Ave N on Thomas St</t>
  </si>
  <si>
    <t>200 Westlake Ave N on John St</t>
  </si>
  <si>
    <t>10AM -2PM</t>
  </si>
  <si>
    <t>Bai Tong on Wheels</t>
  </si>
  <si>
    <t>SUVEND0000168</t>
  </si>
  <si>
    <t>1 food truck only</t>
  </si>
  <si>
    <t>Dream Drinks</t>
  </si>
  <si>
    <t>SUVEND0000321</t>
  </si>
  <si>
    <t>Don Lucho's</t>
  </si>
  <si>
    <t>SUVEND0000268</t>
  </si>
  <si>
    <t>SUVEND0000318</t>
  </si>
  <si>
    <t>233 Westlake Ave N on Thomas St</t>
  </si>
  <si>
    <t>Ineligible due to Denny Network utility duct work and pavement restoration, likely to continue through early 2019</t>
  </si>
  <si>
    <t>320 Westlake Ave N on Harrison St</t>
  </si>
  <si>
    <t>SUVEND0000269</t>
  </si>
  <si>
    <t xml:space="preserve">Raney Bros BBQ </t>
  </si>
  <si>
    <t>SUVEND0000265</t>
  </si>
  <si>
    <t>20' X8'</t>
  </si>
  <si>
    <t>41' X 8'</t>
  </si>
  <si>
    <t xml:space="preserve">A </t>
  </si>
  <si>
    <t>A Bao Time</t>
  </si>
  <si>
    <t>In Lottery</t>
  </si>
  <si>
    <t xml:space="preserve">Lottery will occur after 4.17.20, site is currently impacted by construction </t>
  </si>
  <si>
    <t>SUVEND0000513</t>
  </si>
  <si>
    <t>SUVEND0000092</t>
  </si>
  <si>
    <t>428 Westlake Ave N on Republican St</t>
  </si>
  <si>
    <t>435 Westlake Ave N on Republican St</t>
  </si>
  <si>
    <t>SUVEND0000058</t>
  </si>
  <si>
    <t>SUVEND0000425</t>
  </si>
  <si>
    <t xml:space="preserve">2200 Westlake on 9th </t>
  </si>
  <si>
    <t>9-21-14</t>
  </si>
  <si>
    <t>SUVEND0000115</t>
  </si>
  <si>
    <t>Cheese Wizards</t>
  </si>
  <si>
    <t>SUVEND0000065</t>
  </si>
  <si>
    <t>Seoul Bowl Co.</t>
  </si>
  <si>
    <t>Chebogz Filipino Food Truck</t>
  </si>
  <si>
    <t>SUVEND0000404</t>
  </si>
  <si>
    <t>22' x 7'</t>
  </si>
  <si>
    <t xml:space="preserve">Now Make Me A Sandwich </t>
  </si>
  <si>
    <t>SUVEND0000346</t>
  </si>
  <si>
    <t>9-21-16,9-21-18</t>
  </si>
  <si>
    <t>2045 Westlake Ave</t>
  </si>
  <si>
    <t xml:space="preserve">Food Truck are not allowed on the location of a Street Car </t>
  </si>
  <si>
    <t>200 Yale Ave N on Thomas</t>
  </si>
  <si>
    <t>222 Yale Ave N</t>
  </si>
  <si>
    <t>Al's Gourmet Sausages</t>
  </si>
  <si>
    <t>SUVEND0000096</t>
  </si>
  <si>
    <t>505 Yale Ave N</t>
  </si>
  <si>
    <t>gh</t>
  </si>
  <si>
    <t xml:space="preserve">823 Yale Ave N </t>
  </si>
  <si>
    <t xml:space="preserve">Long term SIP </t>
  </si>
  <si>
    <t>McGraw Square (531 Stewart St)</t>
  </si>
  <si>
    <t>Plaza</t>
  </si>
  <si>
    <t>Refer to Downtown Association, sethg@downtownseattle.org</t>
  </si>
  <si>
    <t>SUVEND0000435</t>
  </si>
  <si>
    <t>SUVEND0000276</t>
  </si>
  <si>
    <t>Charlie's Buns N Stuff</t>
  </si>
  <si>
    <t>SUVEND0000076</t>
  </si>
  <si>
    <t>Sunday</t>
  </si>
  <si>
    <t>110 Summit Ave E</t>
  </si>
  <si>
    <t>3PM-12AM</t>
  </si>
  <si>
    <t>Street Treat</t>
  </si>
  <si>
    <t>SUVEND0000506</t>
  </si>
  <si>
    <t>Arcade Plaza</t>
  </si>
  <si>
    <t>334 1st Ave N</t>
  </si>
  <si>
    <t>Everyday</t>
  </si>
  <si>
    <t>Creo Cafe</t>
  </si>
  <si>
    <t>SUVEND0000418</t>
  </si>
  <si>
    <t>Sidewalk</t>
  </si>
  <si>
    <t>205 1st Ave S</t>
  </si>
  <si>
    <t>Night</t>
  </si>
  <si>
    <t>Mediterranean Mix</t>
  </si>
  <si>
    <t>SUVEND0000066</t>
  </si>
  <si>
    <t>1700 1st Ave S</t>
  </si>
  <si>
    <t>Casablanca Hot Dog</t>
  </si>
  <si>
    <t>SUVEND0000401</t>
  </si>
  <si>
    <t>SUVEND0000504</t>
  </si>
  <si>
    <t>300 2nd Ave S</t>
  </si>
  <si>
    <t>Creo cafe</t>
  </si>
  <si>
    <t>SUVEND0000145</t>
  </si>
  <si>
    <t>1525 4th Ave on Pine</t>
  </si>
  <si>
    <t>Nola Dogs 3</t>
  </si>
  <si>
    <t>SUVEND0000388</t>
  </si>
  <si>
    <t>1420 5th Ave (on Pike St)</t>
  </si>
  <si>
    <t>Creo Café</t>
  </si>
  <si>
    <t>SUVEND0000127</t>
  </si>
  <si>
    <t>2111 6th Ave</t>
  </si>
  <si>
    <t>I Love My GFF</t>
  </si>
  <si>
    <t>SUVEND0000024</t>
  </si>
  <si>
    <t>2101 7th Ave</t>
  </si>
  <si>
    <t>Fremont Hot Dog (Saffron Spice)</t>
  </si>
  <si>
    <t>SUVEND0000382</t>
  </si>
  <si>
    <t>El Chito Food Cart</t>
  </si>
  <si>
    <t>SUVEND0000289</t>
  </si>
  <si>
    <t>1501 8th Ave</t>
  </si>
  <si>
    <t>SUVEND0000417</t>
  </si>
  <si>
    <t>300 Boren Ave N (On Thomas)</t>
  </si>
  <si>
    <t xml:space="preserve">Chin Up Donuts </t>
  </si>
  <si>
    <t>SUVEND0000032</t>
  </si>
  <si>
    <t>Barriga Llena</t>
  </si>
  <si>
    <t>SUVEND0000178</t>
  </si>
  <si>
    <t>Midblock</t>
  </si>
  <si>
    <t>1001 Mercer St (on Terry)</t>
  </si>
  <si>
    <t>SUVEND0000146</t>
  </si>
  <si>
    <t>Seattle's Very Best Sausages</t>
  </si>
  <si>
    <t>SUVEND0000189</t>
  </si>
  <si>
    <t>811 E Pike St</t>
  </si>
  <si>
    <t>Gourmet Dog Japon</t>
  </si>
  <si>
    <t>SUVEND0000384</t>
  </si>
  <si>
    <t>901 E Pike St</t>
  </si>
  <si>
    <t>905 E Pike St (on Broadway)</t>
  </si>
  <si>
    <t>Nola Dogs</t>
  </si>
  <si>
    <t>SUVEND0000383</t>
  </si>
  <si>
    <t>925 E Pike St, Neumos</t>
  </si>
  <si>
    <t xml:space="preserve">Recent denial at this location due to ped clear </t>
  </si>
  <si>
    <t>11'x13'</t>
  </si>
  <si>
    <t>1016 E Pike St</t>
  </si>
  <si>
    <t>SUVEND0000427</t>
  </si>
  <si>
    <t>400 Pine St (Westlake Center)</t>
  </si>
  <si>
    <t>Indian Mom's Kitchen</t>
  </si>
  <si>
    <t>SUVEND0000463</t>
  </si>
  <si>
    <t>511 Pine St</t>
  </si>
  <si>
    <t>SUVEND0000327</t>
  </si>
  <si>
    <t>JF</t>
  </si>
  <si>
    <t>501 Pine St</t>
  </si>
  <si>
    <t>El Chito Tamales</t>
  </si>
  <si>
    <t>SUVEND0000003</t>
  </si>
  <si>
    <t>901 Pine St</t>
  </si>
  <si>
    <t>SUVEND0000048</t>
  </si>
  <si>
    <t>1251 1st Ave S (on S Atlantic St)</t>
  </si>
  <si>
    <t>Seattle Sausage III</t>
  </si>
  <si>
    <t>Stadium</t>
  </si>
  <si>
    <t>Vending Table</t>
  </si>
  <si>
    <t>1506 1st Ave S</t>
  </si>
  <si>
    <t>1201 4th Ave S</t>
  </si>
  <si>
    <t xml:space="preserve">820 1st Ave S on Occidental Ave S </t>
  </si>
  <si>
    <t>ACT Peanuts</t>
  </si>
  <si>
    <t>SUVEND0000120</t>
  </si>
  <si>
    <t>Kettle Korn To Go</t>
  </si>
  <si>
    <t>SUVEND0000138</t>
  </si>
  <si>
    <t xml:space="preserve">20X 20 site </t>
  </si>
  <si>
    <t>901 1st Ave S on Occidental Ave S</t>
  </si>
  <si>
    <t>SUVEND0000109</t>
  </si>
  <si>
    <t>Joe's Gourmet Grilled Sausages</t>
  </si>
  <si>
    <t>SUVEND0000137</t>
  </si>
  <si>
    <t xml:space="preserve">904 1st Ave S on Occidental Ave S </t>
  </si>
  <si>
    <t>People's Burger</t>
  </si>
  <si>
    <t>SUVEND0000354</t>
  </si>
  <si>
    <t xml:space="preserve">922 1st Ave S on Occidental Ave S </t>
  </si>
  <si>
    <t>SUVEND0000089</t>
  </si>
  <si>
    <t>820 Occidental Ave S</t>
  </si>
  <si>
    <t>Pioneer Grill Hot Dogs</t>
  </si>
  <si>
    <t>SUVEND0000290</t>
  </si>
  <si>
    <t>901 Occidental Ave S</t>
  </si>
  <si>
    <t>MaCarne &amp; Waffler</t>
  </si>
  <si>
    <t>SUVEND0000016</t>
  </si>
  <si>
    <t xml:space="preserve">Seattle Burger Co. (Saffron Spice) </t>
  </si>
  <si>
    <t>SUVEND0000501</t>
  </si>
  <si>
    <t>1000 Occidental Ave S</t>
  </si>
  <si>
    <t>Al's Gourmet Sausage</t>
  </si>
  <si>
    <t>SUVEND0000143</t>
  </si>
  <si>
    <t>1016 Occidental Ave S</t>
  </si>
  <si>
    <t>SUVEND0000502</t>
  </si>
  <si>
    <t>LT's Famous BBQ</t>
  </si>
  <si>
    <t>SUVEND0000030</t>
  </si>
  <si>
    <t>1021 Occidental Ave S</t>
  </si>
  <si>
    <t>Seattle Sausage</t>
  </si>
  <si>
    <t>SUVEND0000280</t>
  </si>
  <si>
    <t>20’ x 30’ vending area with locker storage</t>
  </si>
  <si>
    <t>1029 Occidental Ave S</t>
  </si>
  <si>
    <t>Dirty Dogs</t>
  </si>
  <si>
    <t>SUVEND0000118</t>
  </si>
  <si>
    <t>1030 Occidental Ave S</t>
  </si>
  <si>
    <t>SUVEND0000139</t>
  </si>
  <si>
    <t>T-Zone</t>
  </si>
  <si>
    <t>SUVEND0000510</t>
  </si>
  <si>
    <t>1526 Occidental Ave S</t>
  </si>
  <si>
    <t>SUVEND0000136</t>
  </si>
  <si>
    <t>101 S King St</t>
  </si>
  <si>
    <t>Seattle Burger Co. (Saffron Spice)</t>
  </si>
  <si>
    <t>SUVEND0000503</t>
  </si>
  <si>
    <t>Saigon Food Cart</t>
  </si>
  <si>
    <t>SUVEND0000283</t>
  </si>
  <si>
    <t>Right handed food truck</t>
  </si>
  <si>
    <t>816 Railroad Ave S</t>
  </si>
  <si>
    <t>Go to Front Page</t>
  </si>
  <si>
    <t>Monday</t>
  </si>
  <si>
    <t>Tuesday</t>
  </si>
  <si>
    <t>Wednesday</t>
  </si>
  <si>
    <t>Thursday</t>
  </si>
  <si>
    <t xml:space="preserve">Mobile </t>
  </si>
  <si>
    <t>Friday</t>
  </si>
  <si>
    <t>Expired</t>
  </si>
  <si>
    <t>Saturday</t>
  </si>
  <si>
    <t>Delridge/West Seattle</t>
  </si>
  <si>
    <t>Click on the buttons
to the right to 
narrow
your search</t>
  </si>
  <si>
    <t>Address</t>
  </si>
  <si>
    <t>Date</t>
  </si>
  <si>
    <t>Permit #</t>
  </si>
  <si>
    <t>Decal #</t>
  </si>
  <si>
    <t>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</si>
</sst>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m/d/yy;@"/>
  </numFmts>
  <fonts count="18" x14ac:knownFonts="1">
    <font>
      <sz val="11"/>
      <color theme="1"/>
      <name val="Calibri"/>
      <family val="2"/>
      <scheme val="minor"/>
    </font>
    <font>
      <b/>
      <sz val="11"/>
      <color theme="1"/>
      <name val="Calibri"/>
      <family val="2"/>
      <scheme val="minor"/>
    </font>
    <font>
      <sz val="18"/>
      <color theme="3"/>
      <name val="Calibri Light"/>
      <family val="2"/>
      <scheme val="major"/>
    </font>
    <font>
      <b/>
      <sz val="13"/>
      <color rgb="FFFFFFFF"/>
      <name val="Calibri"/>
      <family val="2"/>
      <scheme val="minor"/>
    </font>
    <font>
      <sz val="11"/>
      <color theme="1"/>
      <name val="Calibri"/>
      <family val="2"/>
      <scheme val="minor"/>
    </font>
    <font>
      <b/>
      <sz val="14"/>
      <color theme="0"/>
      <name val="Calibri"/>
      <family val="2"/>
      <scheme val="minor"/>
    </font>
    <font>
      <sz val="12"/>
      <name val="Calibri Light"/>
      <family val="2"/>
      <scheme val="major"/>
    </font>
    <font>
      <sz val="12"/>
      <color rgb="FF000000"/>
      <name val="Calibri Light"/>
      <family val="2"/>
      <scheme val="major"/>
    </font>
    <font>
      <b/>
      <sz val="12"/>
      <name val="Calibri"/>
      <family val="2"/>
      <scheme val="minor"/>
    </font>
    <font>
      <sz val="11"/>
      <name val="Calibri"/>
      <family val="2"/>
      <scheme val="minor"/>
    </font>
    <font>
      <b/>
      <sz val="11"/>
      <name val="Calibri"/>
      <family val="2"/>
      <scheme val="minor"/>
    </font>
    <font>
      <sz val="11"/>
      <color theme="1"/>
      <name val="Calibri"/>
      <family val="2"/>
    </font>
    <font>
      <sz val="11"/>
      <color rgb="FF000000"/>
      <name val="Calibri"/>
      <family val="2"/>
      <scheme val="minor"/>
    </font>
    <font>
      <sz val="8"/>
      <name val="Calibri"/>
      <family val="2"/>
      <scheme val="minor"/>
    </font>
    <font>
      <sz val="11"/>
      <color rgb="FF444444"/>
      <name val="Calibri"/>
      <family val="2"/>
      <charset val="1"/>
    </font>
    <font>
      <u/>
      <sz val="11"/>
      <color theme="10"/>
      <name val="Calibri"/>
      <family val="2"/>
      <scheme val="minor"/>
    </font>
    <font>
      <sz val="11"/>
      <color rgb="FF000000"/>
      <name val="Calibri"/>
      <family val="2"/>
      <charset val="1"/>
    </font>
    <font>
      <sz val="11"/>
      <color rgb="FF000000"/>
      <name val="Calibri"/>
      <charset val="1"/>
    </font>
  </fonts>
  <fills count="13">
    <fill>
      <patternFill patternType="none"/>
    </fill>
    <fill>
      <patternFill patternType="gray125"/>
    </fill>
    <fill>
      <patternFill patternType="solid">
        <fgColor theme="0"/>
        <bgColor indexed="64"/>
      </patternFill>
    </fill>
    <fill>
      <patternFill patternType="solid">
        <fgColor rgb="FF1691D0"/>
        <bgColor indexed="64"/>
      </patternFill>
    </fill>
    <fill>
      <patternFill patternType="solid">
        <fgColor theme="0" tint="-0.14999847407452621"/>
        <bgColor indexed="64"/>
      </patternFill>
    </fill>
    <fill>
      <patternFill patternType="solid">
        <fgColor theme="9" tint="0.79998168889431442"/>
        <bgColor indexed="64"/>
      </patternFill>
    </fill>
    <fill>
      <patternFill patternType="solid">
        <fgColor theme="7" tint="0.79998168889431442"/>
        <bgColor indexed="64"/>
      </patternFill>
    </fill>
    <fill>
      <patternFill patternType="solid">
        <fgColor rgb="FF7F7F7F"/>
        <bgColor indexed="64"/>
      </patternFill>
    </fill>
    <fill>
      <patternFill patternType="solid">
        <fgColor rgb="FFBFBFBF"/>
        <bgColor indexed="64"/>
      </patternFill>
    </fill>
    <fill>
      <patternFill patternType="solid">
        <fgColor rgb="FFFFFF00"/>
        <bgColor indexed="64"/>
      </patternFill>
    </fill>
    <fill>
      <patternFill patternType="solid">
        <fgColor rgb="FFF2F2F2"/>
        <bgColor indexed="64"/>
      </patternFill>
    </fill>
    <fill>
      <patternFill patternType="solid">
        <fgColor theme="0" tint="-0.249977111117893"/>
        <bgColor indexed="64"/>
      </patternFill>
    </fill>
    <fill>
      <patternFill patternType="solid">
        <fgColor rgb="FFFFFFFF"/>
        <bgColor indexed="64"/>
      </patternFill>
    </fill>
  </fills>
  <borders count="7">
    <border>
      <left/>
      <right/>
      <top/>
      <bottom/>
      <diagonal/>
    </border>
    <border>
      <left/>
      <right/>
      <top/>
      <bottom style="thin">
        <color indexed="64"/>
      </bottom>
      <diagonal/>
    </border>
    <border>
      <left style="thin">
        <color indexed="22"/>
      </left>
      <right style="thin">
        <color indexed="22"/>
      </right>
      <top style="thin">
        <color indexed="22"/>
      </top>
      <bottom style="thin">
        <color indexed="22"/>
      </bottom>
      <diagonal/>
    </border>
    <border>
      <left style="thin">
        <color indexed="64"/>
      </left>
      <right style="thin">
        <color indexed="22"/>
      </right>
      <top/>
      <bottom style="thin">
        <color indexed="22"/>
      </bottom>
      <diagonal/>
    </border>
    <border>
      <left style="thin">
        <color indexed="22"/>
      </left>
      <right style="thin">
        <color indexed="22"/>
      </right>
      <top/>
      <bottom style="thin">
        <color indexed="22"/>
      </bottom>
      <diagonal/>
    </border>
    <border>
      <left/>
      <right/>
      <top style="thin">
        <color rgb="FF000000"/>
      </top>
      <bottom style="thin">
        <color rgb="FF000000"/>
      </bottom>
      <diagonal/>
    </border>
    <border>
      <left style="thin">
        <color rgb="FFF2F2F2"/>
      </left>
      <right style="thin">
        <color rgb="FFF2F2F2"/>
      </right>
      <top style="thin">
        <color rgb="FFF2F2F2"/>
      </top>
      <bottom style="thin">
        <color rgb="FFF2F2F2"/>
      </bottom>
      <diagonal/>
    </border>
  </borders>
  <cellStyleXfs count="3">
    <xf numFmtId="0" fontId="0" fillId="0" borderId="0"/>
    <xf numFmtId="0" fontId="2" fillId="0" borderId="0" applyNumberFormat="0" applyFill="0" applyBorder="0" applyAlignment="0" applyProtection="0"/>
    <xf numFmtId="0" fontId="15" fillId="0" borderId="0" applyNumberFormat="0" applyFill="0" applyBorder="0" applyAlignment="0" applyProtection="0"/>
  </cellStyleXfs>
  <cellXfs count="145">
    <xf numFmtId="0" fontId="0" fillId="0" borderId="0" xfId="0"/>
    <xf numFmtId="0" fontId="1" fillId="0" borderId="0" xfId="0" applyFont="1"/>
    <xf numFmtId="0" fontId="1" fillId="0" borderId="1" xfId="0" applyFont="1" applyBorder="1" applyAlignment="1">
      <alignment horizontal="center"/>
    </xf>
    <xf numFmtId="0" fontId="3" fillId="7" borderId="0" xfId="0" applyFont="1" applyFill="1" applyAlignment="1">
      <alignment horizontal="left" vertical="center" wrapText="1"/>
    </xf>
    <xf numFmtId="0" fontId="4" fillId="0" borderId="0" xfId="0" applyFont="1" applyAlignment="1">
      <alignment horizontal="center" vertical="center"/>
    </xf>
    <xf numFmtId="14" fontId="4" fillId="0" borderId="0" xfId="0" applyNumberFormat="1" applyFont="1" applyAlignment="1">
      <alignment horizontal="center" vertical="center"/>
    </xf>
    <xf numFmtId="0" fontId="4" fillId="0" borderId="0" xfId="0" applyFont="1" applyAlignment="1">
      <alignment horizontal="left" vertical="center" wrapText="1"/>
    </xf>
    <xf numFmtId="0" fontId="4" fillId="0" borderId="0" xfId="0" applyFont="1"/>
    <xf numFmtId="0" fontId="5" fillId="3" borderId="0" xfId="0" applyFont="1" applyFill="1" applyAlignment="1">
      <alignment horizontal="center" vertical="center"/>
    </xf>
    <xf numFmtId="0" fontId="5" fillId="3" borderId="0" xfId="0" applyFont="1" applyFill="1" applyAlignment="1">
      <alignment horizontal="left" vertical="center" wrapText="1"/>
    </xf>
    <xf numFmtId="14" fontId="6" fillId="0" borderId="0" xfId="0" applyNumberFormat="1" applyFont="1" applyAlignment="1">
      <alignment horizontal="center" vertical="center"/>
    </xf>
    <xf numFmtId="0" fontId="6" fillId="0" borderId="0" xfId="0" applyFont="1" applyAlignment="1">
      <alignment horizontal="center" vertical="center"/>
    </xf>
    <xf numFmtId="0" fontId="6" fillId="0" borderId="0" xfId="0" applyFont="1" applyAlignment="1">
      <alignment horizontal="left" vertical="center" wrapText="1"/>
    </xf>
    <xf numFmtId="0" fontId="7" fillId="0" borderId="0" xfId="0" applyFont="1" applyAlignment="1">
      <alignment horizontal="center" vertical="center"/>
    </xf>
    <xf numFmtId="0" fontId="8" fillId="2" borderId="1" xfId="1" applyFont="1" applyFill="1" applyBorder="1" applyAlignment="1" applyProtection="1">
      <alignment horizontal="center" vertical="center"/>
      <protection locked="0"/>
    </xf>
    <xf numFmtId="0" fontId="9" fillId="2" borderId="0" xfId="0" applyFont="1" applyFill="1"/>
    <xf numFmtId="164" fontId="8" fillId="2" borderId="1" xfId="1" applyNumberFormat="1" applyFont="1" applyFill="1" applyBorder="1" applyAlignment="1" applyProtection="1">
      <alignment horizontal="center" vertical="center"/>
      <protection locked="0"/>
    </xf>
    <xf numFmtId="164" fontId="8" fillId="2" borderId="1" xfId="1" applyNumberFormat="1" applyFont="1" applyFill="1" applyBorder="1" applyAlignment="1">
      <alignment horizontal="center" vertical="center"/>
    </xf>
    <xf numFmtId="14" fontId="8" fillId="2" borderId="1" xfId="1" applyNumberFormat="1" applyFont="1" applyFill="1" applyBorder="1" applyAlignment="1" applyProtection="1">
      <alignment horizontal="center"/>
      <protection locked="0"/>
    </xf>
    <xf numFmtId="0" fontId="8" fillId="4" borderId="1" xfId="1" applyFont="1" applyFill="1" applyBorder="1" applyAlignment="1" applyProtection="1">
      <alignment horizontal="center" vertical="center"/>
      <protection locked="0"/>
    </xf>
    <xf numFmtId="0" fontId="8" fillId="5" borderId="1" xfId="1" applyFont="1" applyFill="1" applyBorder="1" applyAlignment="1" applyProtection="1">
      <alignment horizontal="center" vertical="center"/>
      <protection locked="0"/>
    </xf>
    <xf numFmtId="49" fontId="8" fillId="6" borderId="1" xfId="1" applyNumberFormat="1" applyFont="1" applyFill="1" applyBorder="1" applyAlignment="1" applyProtection="1">
      <alignment horizontal="center" vertical="center"/>
      <protection locked="0"/>
    </xf>
    <xf numFmtId="0" fontId="9" fillId="0" borderId="0" xfId="0" applyFont="1" applyProtection="1">
      <protection locked="0"/>
    </xf>
    <xf numFmtId="0" fontId="9" fillId="0" borderId="0" xfId="0" applyFont="1" applyAlignment="1" applyProtection="1">
      <alignment horizontal="center" vertical="center"/>
      <protection locked="0"/>
    </xf>
    <xf numFmtId="14" fontId="9" fillId="0" borderId="0" xfId="0" applyNumberFormat="1" applyFont="1" applyProtection="1">
      <protection locked="0"/>
    </xf>
    <xf numFmtId="14" fontId="9" fillId="0" borderId="0" xfId="0" applyNumberFormat="1" applyFont="1"/>
    <xf numFmtId="14" fontId="9" fillId="0" borderId="0" xfId="0" applyNumberFormat="1" applyFont="1" applyAlignment="1" applyProtection="1">
      <alignment horizontal="right"/>
      <protection locked="0"/>
    </xf>
    <xf numFmtId="0" fontId="9" fillId="4" borderId="0" xfId="0" applyFont="1" applyFill="1" applyProtection="1">
      <protection locked="0"/>
    </xf>
    <xf numFmtId="0" fontId="9" fillId="5" borderId="0" xfId="0" applyFont="1" applyFill="1" applyProtection="1">
      <protection locked="0"/>
    </xf>
    <xf numFmtId="49" fontId="9" fillId="6" borderId="0" xfId="0" applyNumberFormat="1" applyFont="1" applyFill="1" applyProtection="1">
      <protection locked="0"/>
    </xf>
    <xf numFmtId="0" fontId="9" fillId="0" borderId="0" xfId="0" applyFont="1"/>
    <xf numFmtId="14" fontId="10" fillId="0" borderId="0" xfId="0" applyNumberFormat="1" applyFont="1" applyProtection="1">
      <protection locked="0"/>
    </xf>
    <xf numFmtId="0" fontId="9" fillId="8" borderId="0" xfId="0" applyFont="1" applyFill="1" applyProtection="1">
      <protection locked="0"/>
    </xf>
    <xf numFmtId="0" fontId="9" fillId="8" borderId="0" xfId="0" applyFont="1" applyFill="1" applyAlignment="1" applyProtection="1">
      <alignment horizontal="center" vertical="center"/>
      <protection locked="0"/>
    </xf>
    <xf numFmtId="14" fontId="9" fillId="8" borderId="0" xfId="0" applyNumberFormat="1" applyFont="1" applyFill="1" applyProtection="1">
      <protection locked="0"/>
    </xf>
    <xf numFmtId="14" fontId="9" fillId="8" borderId="0" xfId="0" applyNumberFormat="1" applyFont="1" applyFill="1" applyAlignment="1" applyProtection="1">
      <alignment horizontal="right"/>
      <protection locked="0"/>
    </xf>
    <xf numFmtId="0" fontId="9" fillId="0" borderId="0" xfId="0" applyFont="1" applyAlignment="1" applyProtection="1">
      <alignment horizontal="center"/>
      <protection locked="0"/>
    </xf>
    <xf numFmtId="49" fontId="9" fillId="8" borderId="0" xfId="0" applyNumberFormat="1" applyFont="1" applyFill="1" applyProtection="1">
      <protection locked="0"/>
    </xf>
    <xf numFmtId="0" fontId="9" fillId="8" borderId="0" xfId="0" applyFont="1" applyFill="1"/>
    <xf numFmtId="0" fontId="9" fillId="8" borderId="0" xfId="0" applyFont="1" applyFill="1" applyAlignment="1" applyProtection="1">
      <alignment horizontal="center"/>
      <protection locked="0"/>
    </xf>
    <xf numFmtId="0" fontId="9" fillId="0" borderId="0" xfId="0" applyFont="1" applyAlignment="1" applyProtection="1">
      <alignment wrapText="1"/>
      <protection locked="0"/>
    </xf>
    <xf numFmtId="0" fontId="11" fillId="6" borderId="0" xfId="0" applyFont="1" applyFill="1" applyAlignment="1">
      <alignment vertical="center"/>
    </xf>
    <xf numFmtId="0" fontId="9" fillId="4" borderId="0" xfId="0" applyFont="1" applyFill="1"/>
    <xf numFmtId="0" fontId="9" fillId="0" borderId="0" xfId="0" applyFont="1" applyAlignment="1" applyProtection="1">
      <alignment vertical="center"/>
      <protection locked="0"/>
    </xf>
    <xf numFmtId="14" fontId="9" fillId="0" borderId="2" xfId="0" applyNumberFormat="1" applyFont="1" applyBorder="1" applyAlignment="1" applyProtection="1">
      <alignment horizontal="right"/>
      <protection locked="0"/>
    </xf>
    <xf numFmtId="0" fontId="9" fillId="0" borderId="3" xfId="0" applyFont="1" applyBorder="1" applyProtection="1">
      <protection locked="0"/>
    </xf>
    <xf numFmtId="14" fontId="9" fillId="0" borderId="0" xfId="0" applyNumberFormat="1" applyFont="1" applyAlignment="1" applyProtection="1">
      <alignment horizontal="right" vertical="center" wrapText="1"/>
      <protection locked="0"/>
    </xf>
    <xf numFmtId="14" fontId="9" fillId="0" borderId="2" xfId="0" applyNumberFormat="1" applyFont="1" applyBorder="1" applyAlignment="1" applyProtection="1">
      <alignment horizontal="right" vertical="center" wrapText="1"/>
      <protection locked="0"/>
    </xf>
    <xf numFmtId="14" fontId="9" fillId="0" borderId="2" xfId="0" applyNumberFormat="1" applyFont="1" applyBorder="1" applyAlignment="1" applyProtection="1">
      <alignment horizontal="right" vertical="center"/>
      <protection locked="0"/>
    </xf>
    <xf numFmtId="0" fontId="9" fillId="0" borderId="3" xfId="0" applyFont="1" applyBorder="1" applyAlignment="1" applyProtection="1">
      <alignment vertical="center"/>
      <protection locked="0"/>
    </xf>
    <xf numFmtId="14" fontId="9" fillId="0" borderId="0" xfId="0" applyNumberFormat="1" applyFont="1" applyAlignment="1" applyProtection="1">
      <alignment horizontal="right" vertical="center"/>
      <protection locked="0"/>
    </xf>
    <xf numFmtId="49" fontId="9" fillId="6" borderId="0" xfId="0" applyNumberFormat="1" applyFont="1" applyFill="1"/>
    <xf numFmtId="0" fontId="4" fillId="8" borderId="0" xfId="0" applyFont="1" applyFill="1"/>
    <xf numFmtId="0" fontId="12" fillId="0" borderId="0" xfId="0" applyFont="1" applyProtection="1">
      <protection locked="0"/>
    </xf>
    <xf numFmtId="0" fontId="8" fillId="9" borderId="0" xfId="1" applyFont="1" applyFill="1" applyAlignment="1" applyProtection="1">
      <alignment horizontal="center" vertical="center"/>
      <protection locked="0"/>
    </xf>
    <xf numFmtId="0" fontId="8" fillId="9" borderId="0" xfId="1" applyFont="1" applyFill="1" applyAlignment="1" applyProtection="1">
      <alignment horizontal="center"/>
      <protection locked="0"/>
    </xf>
    <xf numFmtId="0" fontId="9" fillId="9" borderId="0" xfId="0" applyFont="1" applyFill="1" applyProtection="1">
      <protection locked="0"/>
    </xf>
    <xf numFmtId="14" fontId="8" fillId="9" borderId="0" xfId="1" applyNumberFormat="1" applyFont="1" applyFill="1" applyAlignment="1" applyProtection="1">
      <alignment horizontal="center" vertical="center"/>
      <protection locked="0"/>
    </xf>
    <xf numFmtId="14" fontId="9" fillId="9" borderId="0" xfId="1" applyNumberFormat="1" applyFont="1" applyFill="1" applyAlignment="1">
      <alignment horizontal="center" vertical="center"/>
    </xf>
    <xf numFmtId="14" fontId="8" fillId="9" borderId="0" xfId="1" applyNumberFormat="1" applyFont="1" applyFill="1" applyAlignment="1" applyProtection="1">
      <alignment horizontal="right" vertical="center"/>
      <protection locked="0"/>
    </xf>
    <xf numFmtId="14" fontId="8" fillId="9" borderId="0" xfId="1" applyNumberFormat="1" applyFont="1" applyFill="1" applyAlignment="1" applyProtection="1">
      <alignment horizontal="center"/>
      <protection locked="0"/>
    </xf>
    <xf numFmtId="49" fontId="8" fillId="9" borderId="0" xfId="1" applyNumberFormat="1" applyFont="1" applyFill="1" applyAlignment="1" applyProtection="1">
      <alignment horizontal="center" vertical="center"/>
      <protection locked="0"/>
    </xf>
    <xf numFmtId="0" fontId="9" fillId="9" borderId="0" xfId="0" applyFont="1" applyFill="1"/>
    <xf numFmtId="0" fontId="9" fillId="10" borderId="0" xfId="0" applyFont="1" applyFill="1" applyProtection="1">
      <protection locked="0"/>
    </xf>
    <xf numFmtId="0" fontId="9" fillId="11" borderId="0" xfId="0" applyFont="1" applyFill="1" applyProtection="1">
      <protection locked="0"/>
    </xf>
    <xf numFmtId="0" fontId="9" fillId="11" borderId="0" xfId="0" applyFont="1" applyFill="1" applyAlignment="1" applyProtection="1">
      <alignment horizontal="center" vertical="center"/>
      <protection locked="0"/>
    </xf>
    <xf numFmtId="0" fontId="4" fillId="11" borderId="0" xfId="0" applyFont="1" applyFill="1"/>
    <xf numFmtId="14" fontId="9" fillId="11" borderId="0" xfId="0" applyNumberFormat="1" applyFont="1" applyFill="1" applyProtection="1">
      <protection locked="0"/>
    </xf>
    <xf numFmtId="14" fontId="9" fillId="11" borderId="0" xfId="0" applyNumberFormat="1" applyFont="1" applyFill="1" applyAlignment="1" applyProtection="1">
      <alignment horizontal="right"/>
      <protection locked="0"/>
    </xf>
    <xf numFmtId="49" fontId="9" fillId="11" borderId="0" xfId="0" applyNumberFormat="1" applyFont="1" applyFill="1" applyProtection="1">
      <protection locked="0"/>
    </xf>
    <xf numFmtId="0" fontId="9" fillId="11" borderId="0" xfId="0" applyFont="1" applyFill="1"/>
    <xf numFmtId="0" fontId="9" fillId="11" borderId="0" xfId="0" applyFont="1" applyFill="1" applyAlignment="1" applyProtection="1">
      <alignment horizontal="center"/>
      <protection locked="0"/>
    </xf>
    <xf numFmtId="0" fontId="11" fillId="11" borderId="0" xfId="0" applyFont="1" applyFill="1" applyAlignment="1">
      <alignment vertical="center"/>
    </xf>
    <xf numFmtId="0" fontId="9" fillId="11" borderId="0" xfId="0" applyFont="1" applyFill="1" applyAlignment="1" applyProtection="1">
      <alignment wrapText="1"/>
      <protection locked="0"/>
    </xf>
    <xf numFmtId="0" fontId="9" fillId="11" borderId="0" xfId="0" applyFont="1" applyFill="1" applyAlignment="1" applyProtection="1">
      <alignment horizontal="left" vertical="center"/>
      <protection locked="0"/>
    </xf>
    <xf numFmtId="0" fontId="9" fillId="11" borderId="0" xfId="0" applyFont="1" applyFill="1" applyAlignment="1" applyProtection="1">
      <alignment horizontal="left"/>
      <protection locked="0"/>
    </xf>
    <xf numFmtId="14" fontId="4" fillId="11" borderId="0" xfId="0" applyNumberFormat="1" applyFont="1" applyFill="1"/>
    <xf numFmtId="14" fontId="9" fillId="11" borderId="0" xfId="0" applyNumberFormat="1" applyFont="1" applyFill="1"/>
    <xf numFmtId="0" fontId="0" fillId="11" borderId="0" xfId="0" applyFill="1"/>
    <xf numFmtId="14" fontId="9" fillId="8" borderId="0" xfId="0" applyNumberFormat="1" applyFont="1" applyFill="1"/>
    <xf numFmtId="0" fontId="9" fillId="0" borderId="0" xfId="0" applyFont="1" applyFill="1" applyProtection="1">
      <protection locked="0"/>
    </xf>
    <xf numFmtId="0" fontId="9" fillId="0" borderId="0" xfId="0" applyNumberFormat="1" applyFont="1" applyFill="1" applyProtection="1">
      <protection locked="0"/>
    </xf>
    <xf numFmtId="14" fontId="9" fillId="0" borderId="0" xfId="0" applyNumberFormat="1" applyFont="1" applyFill="1" applyProtection="1">
      <protection locked="0"/>
    </xf>
    <xf numFmtId="14" fontId="9" fillId="0" borderId="0" xfId="0" applyNumberFormat="1" applyFont="1" applyFill="1" applyAlignment="1" applyProtection="1">
      <alignment horizontal="right"/>
      <protection locked="0"/>
    </xf>
    <xf numFmtId="0" fontId="9" fillId="0" borderId="0" xfId="0" applyFont="1" applyFill="1" applyAlignment="1" applyProtection="1">
      <alignment horizontal="center"/>
      <protection locked="0"/>
    </xf>
    <xf numFmtId="0" fontId="9" fillId="8" borderId="0" xfId="0" applyNumberFormat="1" applyFont="1" applyFill="1" applyProtection="1">
      <protection locked="0"/>
    </xf>
    <xf numFmtId="0" fontId="9" fillId="0" borderId="0" xfId="0" applyFont="1" applyAlignment="1" applyProtection="1">
      <alignment horizontal="right"/>
      <protection locked="0"/>
    </xf>
    <xf numFmtId="0" fontId="8" fillId="2" borderId="1" xfId="1" applyFont="1" applyFill="1" applyBorder="1" applyAlignment="1" applyProtection="1">
      <alignment horizontal="right" vertical="center"/>
      <protection locked="0"/>
    </xf>
    <xf numFmtId="0" fontId="8" fillId="9" borderId="0" xfId="1" applyFont="1" applyFill="1" applyAlignment="1" applyProtection="1">
      <alignment horizontal="right" vertical="center"/>
      <protection locked="0"/>
    </xf>
    <xf numFmtId="0" fontId="9" fillId="11" borderId="0" xfId="0" applyFont="1" applyFill="1" applyAlignment="1" applyProtection="1">
      <alignment horizontal="right"/>
      <protection locked="0"/>
    </xf>
    <xf numFmtId="0" fontId="9" fillId="8" borderId="0" xfId="0" applyFont="1" applyFill="1" applyAlignment="1" applyProtection="1">
      <alignment horizontal="right"/>
      <protection locked="0"/>
    </xf>
    <xf numFmtId="0" fontId="9" fillId="0" borderId="0" xfId="0" applyFont="1" applyFill="1" applyAlignment="1" applyProtection="1">
      <alignment horizontal="right"/>
      <protection locked="0"/>
    </xf>
    <xf numFmtId="0" fontId="9" fillId="0" borderId="0" xfId="0" applyFont="1" applyBorder="1" applyProtection="1">
      <protection locked="0"/>
    </xf>
    <xf numFmtId="0" fontId="9" fillId="0" borderId="0" xfId="0" applyFont="1" applyAlignment="1" applyProtection="1">
      <protection locked="0"/>
    </xf>
    <xf numFmtId="0" fontId="8" fillId="2" borderId="1" xfId="1" applyFont="1" applyFill="1" applyBorder="1" applyAlignment="1" applyProtection="1">
      <alignment horizontal="center" vertical="center" wrapText="1"/>
      <protection locked="0"/>
    </xf>
    <xf numFmtId="0" fontId="8" fillId="9" borderId="0" xfId="1" applyFont="1" applyFill="1" applyAlignment="1" applyProtection="1">
      <alignment horizontal="center" vertical="center" wrapText="1"/>
      <protection locked="0"/>
    </xf>
    <xf numFmtId="0" fontId="9" fillId="8" borderId="0" xfId="0" applyFont="1" applyFill="1" applyAlignment="1" applyProtection="1">
      <alignment wrapText="1"/>
      <protection locked="0"/>
    </xf>
    <xf numFmtId="0" fontId="9" fillId="0" borderId="0" xfId="0" applyFont="1" applyFill="1" applyAlignment="1" applyProtection="1">
      <alignment wrapText="1"/>
      <protection locked="0"/>
    </xf>
    <xf numFmtId="14" fontId="9" fillId="0" borderId="0" xfId="0" applyNumberFormat="1" applyFont="1" applyFill="1" applyProtection="1"/>
    <xf numFmtId="14" fontId="9" fillId="12" borderId="0" xfId="0" applyNumberFormat="1" applyFont="1" applyFill="1" applyProtection="1">
      <protection locked="0"/>
    </xf>
    <xf numFmtId="14" fontId="9" fillId="2" borderId="0" xfId="0" applyNumberFormat="1" applyFont="1" applyFill="1" applyProtection="1">
      <protection locked="0"/>
    </xf>
    <xf numFmtId="14" fontId="9" fillId="11" borderId="0" xfId="0" applyNumberFormat="1" applyFont="1" applyFill="1" applyBorder="1"/>
    <xf numFmtId="14" fontId="9" fillId="11" borderId="1" xfId="0" applyNumberFormat="1" applyFont="1" applyFill="1" applyBorder="1"/>
    <xf numFmtId="0" fontId="9" fillId="8" borderId="0" xfId="0" applyFont="1" applyFill="1" applyAlignment="1" applyProtection="1">
      <alignment vertical="center"/>
      <protection locked="0"/>
    </xf>
    <xf numFmtId="14" fontId="9" fillId="8" borderId="0" xfId="0" applyNumberFormat="1" applyFont="1" applyFill="1" applyAlignment="1" applyProtection="1">
      <alignment horizontal="right" vertical="center" wrapText="1"/>
      <protection locked="0"/>
    </xf>
    <xf numFmtId="0" fontId="9" fillId="8" borderId="3" xfId="0" applyFont="1" applyFill="1" applyBorder="1" applyAlignment="1" applyProtection="1">
      <alignment vertical="center"/>
      <protection locked="0"/>
    </xf>
    <xf numFmtId="14" fontId="4" fillId="8" borderId="0" xfId="0" applyNumberFormat="1" applyFont="1" applyFill="1"/>
    <xf numFmtId="14" fontId="10" fillId="8" borderId="0" xfId="0" applyNumberFormat="1" applyFont="1" applyFill="1" applyProtection="1">
      <protection locked="0"/>
    </xf>
    <xf numFmtId="0" fontId="15" fillId="8" borderId="0" xfId="2" applyFill="1" applyProtection="1">
      <protection locked="0"/>
    </xf>
    <xf numFmtId="0" fontId="9" fillId="12" borderId="0" xfId="0" applyFont="1" applyFill="1" applyProtection="1">
      <protection locked="0"/>
    </xf>
    <xf numFmtId="0" fontId="9" fillId="12" borderId="0" xfId="0" applyFont="1" applyFill="1"/>
    <xf numFmtId="0" fontId="9" fillId="0" borderId="5" xfId="0" applyFont="1" applyBorder="1" applyProtection="1">
      <protection locked="0"/>
    </xf>
    <xf numFmtId="0" fontId="9" fillId="4" borderId="5" xfId="0" applyFont="1" applyFill="1" applyBorder="1" applyProtection="1">
      <protection locked="0"/>
    </xf>
    <xf numFmtId="0" fontId="9" fillId="5" borderId="5" xfId="0" applyFont="1" applyFill="1" applyBorder="1" applyProtection="1">
      <protection locked="0"/>
    </xf>
    <xf numFmtId="49" fontId="9" fillId="6" borderId="5" xfId="0" applyNumberFormat="1" applyFont="1" applyFill="1" applyBorder="1" applyProtection="1">
      <protection locked="0"/>
    </xf>
    <xf numFmtId="0" fontId="9" fillId="0" borderId="5" xfId="0" applyFont="1" applyBorder="1"/>
    <xf numFmtId="0" fontId="12" fillId="0" borderId="0" xfId="2" applyFont="1"/>
    <xf numFmtId="0" fontId="16" fillId="0" borderId="0" xfId="0" applyFont="1"/>
    <xf numFmtId="0" fontId="9" fillId="8" borderId="6" xfId="0" applyFont="1" applyFill="1" applyBorder="1" applyProtection="1">
      <protection locked="0"/>
    </xf>
    <xf numFmtId="0" fontId="9" fillId="8" borderId="6" xfId="0" applyFont="1" applyFill="1" applyBorder="1" applyAlignment="1" applyProtection="1">
      <alignment horizontal="center" vertical="center"/>
      <protection locked="0"/>
    </xf>
    <xf numFmtId="0" fontId="9" fillId="8" borderId="6" xfId="0" applyFont="1" applyFill="1" applyBorder="1" applyAlignment="1" applyProtection="1">
      <alignment wrapText="1"/>
      <protection locked="0"/>
    </xf>
    <xf numFmtId="0" fontId="4" fillId="8" borderId="6" xfId="0" applyFont="1" applyFill="1" applyBorder="1"/>
    <xf numFmtId="0" fontId="9" fillId="8" borderId="6" xfId="0" applyFont="1" applyFill="1" applyBorder="1" applyAlignment="1" applyProtection="1">
      <alignment horizontal="right"/>
      <protection locked="0"/>
    </xf>
    <xf numFmtId="14" fontId="9" fillId="8" borderId="6" xfId="0" applyNumberFormat="1" applyFont="1" applyFill="1" applyBorder="1" applyProtection="1">
      <protection locked="0"/>
    </xf>
    <xf numFmtId="14" fontId="9" fillId="8" borderId="6" xfId="0" applyNumberFormat="1" applyFont="1" applyFill="1" applyBorder="1"/>
    <xf numFmtId="14" fontId="9" fillId="8" borderId="6" xfId="0" applyNumberFormat="1" applyFont="1" applyFill="1" applyBorder="1" applyAlignment="1" applyProtection="1">
      <alignment horizontal="right" vertical="center"/>
      <protection locked="0"/>
    </xf>
    <xf numFmtId="0" fontId="9" fillId="0" borderId="6" xfId="0" applyFont="1" applyBorder="1" applyProtection="1">
      <protection locked="0"/>
    </xf>
    <xf numFmtId="0" fontId="9" fillId="0" borderId="6" xfId="0" applyFont="1" applyBorder="1" applyAlignment="1" applyProtection="1">
      <alignment horizontal="center" vertical="center"/>
      <protection locked="0"/>
    </xf>
    <xf numFmtId="0" fontId="9" fillId="0" borderId="6" xfId="0" applyFont="1" applyBorder="1" applyAlignment="1" applyProtection="1">
      <alignment wrapText="1"/>
      <protection locked="0"/>
    </xf>
    <xf numFmtId="0" fontId="4" fillId="0" borderId="6" xfId="0" applyFont="1" applyBorder="1"/>
    <xf numFmtId="0" fontId="9" fillId="0" borderId="6" xfId="0" applyFont="1" applyBorder="1" applyAlignment="1" applyProtection="1">
      <alignment horizontal="right"/>
      <protection locked="0"/>
    </xf>
    <xf numFmtId="14" fontId="9" fillId="0" borderId="6" xfId="0" applyNumberFormat="1" applyFont="1" applyBorder="1" applyProtection="1">
      <protection locked="0"/>
    </xf>
    <xf numFmtId="14" fontId="9" fillId="0" borderId="6" xfId="0" applyNumberFormat="1" applyFont="1" applyBorder="1"/>
    <xf numFmtId="14" fontId="9" fillId="0" borderId="6" xfId="0" applyNumberFormat="1" applyFont="1" applyBorder="1" applyAlignment="1" applyProtection="1">
      <alignment horizontal="right"/>
      <protection locked="0"/>
    </xf>
    <xf numFmtId="0" fontId="9" fillId="0" borderId="6" xfId="0" applyFont="1" applyBorder="1" applyAlignment="1" applyProtection="1">
      <alignment horizontal="center"/>
      <protection locked="0"/>
    </xf>
    <xf numFmtId="0" fontId="9" fillId="0" borderId="6" xfId="0" applyFont="1" applyBorder="1" applyAlignment="1" applyProtection="1">
      <alignment vertical="center"/>
      <protection locked="0"/>
    </xf>
    <xf numFmtId="14" fontId="9" fillId="0" borderId="6" xfId="0" applyNumberFormat="1" applyFont="1" applyBorder="1" applyAlignment="1" applyProtection="1">
      <alignment horizontal="right" vertical="center" wrapText="1"/>
      <protection locked="0"/>
    </xf>
    <xf numFmtId="14" fontId="9" fillId="8" borderId="4" xfId="0" applyNumberFormat="1" applyFont="1" applyFill="1" applyBorder="1" applyAlignment="1" applyProtection="1">
      <alignment horizontal="right" vertical="center" wrapText="1"/>
      <protection locked="0"/>
    </xf>
    <xf numFmtId="0" fontId="17" fillId="0" borderId="0" xfId="0" applyFont="1"/>
    <xf numFmtId="0" fontId="14" fillId="8" borderId="0" xfId="0" applyFont="1" applyFill="1"/>
    <xf numFmtId="14" fontId="9" fillId="12" borderId="0" xfId="0" applyNumberFormat="1" applyFont="1" applyFill="1" applyAlignment="1" applyProtection="1">
      <alignment horizontal="right"/>
      <protection locked="0"/>
    </xf>
    <xf numFmtId="49" fontId="9" fillId="8" borderId="0" xfId="0" applyNumberFormat="1" applyFont="1" applyFill="1"/>
    <xf numFmtId="14" fontId="9" fillId="0" borderId="0" xfId="0" applyNumberFormat="1" applyFont="1" applyFill="1"/>
    <xf numFmtId="14" fontId="14" fillId="0" borderId="0" xfId="0" applyNumberFormat="1" applyFont="1" applyAlignment="1">
      <alignment wrapText="1"/>
    </xf>
    <xf numFmtId="14" fontId="14" fillId="8" borderId="0" xfId="0" applyNumberFormat="1" applyFont="1" applyFill="1" applyAlignment="1">
      <alignment wrapText="1"/>
    </xf>
  </cellXfs>
  <cellStyles count="3">
    <cellStyle name="Hyperlink" xfId="2" builtinId="8"/>
    <cellStyle name="Normal" xfId="0" builtinId="0"/>
    <cellStyle name="Title" xfId="1" builtinId="15"/>
  </cellStyles>
  <dxfs count="65">
    <dxf>
      <font>
        <b val="0"/>
        <i val="0"/>
        <strike val="0"/>
        <condense val="0"/>
        <extend val="0"/>
        <outline val="0"/>
        <shadow val="0"/>
        <u val="none"/>
        <vertAlign val="baseline"/>
        <sz val="12"/>
        <color auto="1"/>
        <name val="Calibri Light"/>
        <scheme val="major"/>
      </font>
      <fill>
        <patternFill patternType="none">
          <fgColor indexed="64"/>
          <bgColor auto="1"/>
        </patternFill>
      </fill>
      <alignment horizontal="left" vertical="center" textRotation="0" wrapText="1" indent="0" justifyLastLine="0" shrinkToFit="0" readingOrder="0"/>
    </dxf>
    <dxf>
      <font>
        <b val="0"/>
        <i val="0"/>
        <strike val="0"/>
        <condense val="0"/>
        <extend val="0"/>
        <outline val="0"/>
        <shadow val="0"/>
        <u val="none"/>
        <vertAlign val="baseline"/>
        <sz val="12"/>
        <color auto="1"/>
        <name val="Calibri Light"/>
        <scheme val="major"/>
      </font>
      <fill>
        <patternFill patternType="none">
          <fgColor indexed="64"/>
          <bgColor auto="1"/>
        </patternFill>
      </fill>
      <alignment horizontal="center" vertical="center" textRotation="0" wrapText="0" indent="0" justifyLastLine="0" shrinkToFit="0" readingOrder="0"/>
    </dxf>
    <dxf>
      <font>
        <b val="0"/>
        <i val="0"/>
        <strike val="0"/>
        <condense val="0"/>
        <extend val="0"/>
        <outline val="0"/>
        <shadow val="0"/>
        <u val="none"/>
        <vertAlign val="baseline"/>
        <sz val="12"/>
        <color auto="1"/>
        <name val="Calibri Light"/>
        <family val="2"/>
        <scheme val="major"/>
      </font>
      <numFmt numFmtId="0" formatCode="General"/>
      <alignment horizontal="center" vertical="center" textRotation="0" wrapText="0" indent="0" justifyLastLine="0" shrinkToFit="0" readingOrder="0"/>
    </dxf>
    <dxf>
      <font>
        <b val="0"/>
        <i val="0"/>
        <strike val="0"/>
        <condense val="0"/>
        <extend val="0"/>
        <outline val="0"/>
        <shadow val="0"/>
        <u val="none"/>
        <vertAlign val="baseline"/>
        <sz val="12"/>
        <color auto="1"/>
        <name val="Calibri Light"/>
        <scheme val="major"/>
      </font>
      <fill>
        <patternFill patternType="none">
          <fgColor indexed="64"/>
          <bgColor auto="1"/>
        </patternFill>
      </fill>
      <alignment horizontal="center" vertical="center" textRotation="0" wrapText="0" indent="0" justifyLastLine="0" shrinkToFit="0" readingOrder="0"/>
    </dxf>
    <dxf>
      <font>
        <b val="0"/>
        <i val="0"/>
        <strike val="0"/>
        <condense val="0"/>
        <extend val="0"/>
        <outline val="0"/>
        <shadow val="0"/>
        <u val="none"/>
        <vertAlign val="baseline"/>
        <sz val="12"/>
        <color auto="1"/>
        <name val="Calibri Light"/>
        <scheme val="major"/>
      </font>
      <fill>
        <patternFill patternType="none">
          <fgColor indexed="64"/>
          <bgColor auto="1"/>
        </patternFill>
      </fill>
      <alignment horizontal="center" vertical="center" textRotation="0" wrapText="0" indent="0" justifyLastLine="0" shrinkToFit="0" readingOrder="0"/>
    </dxf>
    <dxf>
      <font>
        <b val="0"/>
        <i val="0"/>
        <strike val="0"/>
        <condense val="0"/>
        <extend val="0"/>
        <outline val="0"/>
        <shadow val="0"/>
        <u val="none"/>
        <vertAlign val="baseline"/>
        <sz val="12"/>
        <color auto="1"/>
        <name val="Calibri Light"/>
        <scheme val="major"/>
      </font>
      <numFmt numFmtId="19" formatCode="m/d/yyyy"/>
      <fill>
        <patternFill patternType="none">
          <fgColor indexed="64"/>
          <bgColor auto="1"/>
        </patternFill>
      </fill>
      <alignment horizontal="center" vertical="center" textRotation="0" wrapText="0" indent="0" justifyLastLine="0" shrinkToFit="0" readingOrder="0"/>
    </dxf>
    <dxf>
      <font>
        <b val="0"/>
        <i val="0"/>
        <strike val="0"/>
        <condense val="0"/>
        <extend val="0"/>
        <outline val="0"/>
        <shadow val="0"/>
        <u val="none"/>
        <vertAlign val="baseline"/>
        <sz val="12"/>
        <color auto="1"/>
        <name val="Calibri Light"/>
        <scheme val="major"/>
      </font>
      <numFmt numFmtId="19" formatCode="m/d/yyyy"/>
      <fill>
        <patternFill patternType="none">
          <fgColor indexed="64"/>
          <bgColor auto="1"/>
        </patternFill>
      </fill>
      <alignment horizontal="center" vertical="center" textRotation="0" wrapText="0" indent="0" justifyLastLine="0" shrinkToFit="0" readingOrder="0"/>
    </dxf>
    <dxf>
      <font>
        <b val="0"/>
        <i val="0"/>
        <strike val="0"/>
        <condense val="0"/>
        <extend val="0"/>
        <outline val="0"/>
        <shadow val="0"/>
        <u val="none"/>
        <vertAlign val="baseline"/>
        <sz val="12"/>
        <color auto="1"/>
        <name val="Calibri Light"/>
        <scheme val="major"/>
      </font>
      <fill>
        <patternFill patternType="none">
          <fgColor indexed="64"/>
          <bgColor auto="1"/>
        </patternFill>
      </fill>
      <alignment horizontal="center" vertical="center" textRotation="0" wrapText="0" indent="0" justifyLastLine="0" shrinkToFit="0" readingOrder="0"/>
    </dxf>
    <dxf>
      <font>
        <b val="0"/>
        <i val="0"/>
        <strike val="0"/>
        <condense val="0"/>
        <extend val="0"/>
        <outline val="0"/>
        <shadow val="0"/>
        <u val="none"/>
        <vertAlign val="baseline"/>
        <sz val="12"/>
        <color auto="1"/>
        <name val="Calibri Light"/>
        <scheme val="major"/>
      </font>
      <fill>
        <patternFill patternType="none">
          <fgColor indexed="64"/>
          <bgColor auto="1"/>
        </patternFill>
      </fill>
      <alignment horizontal="center" vertical="center" textRotation="0" wrapText="0" indent="0" justifyLastLine="0" shrinkToFit="0" readingOrder="0"/>
    </dxf>
    <dxf>
      <font>
        <b val="0"/>
        <i val="0"/>
        <strike val="0"/>
        <condense val="0"/>
        <extend val="0"/>
        <outline val="0"/>
        <shadow val="0"/>
        <u val="none"/>
        <vertAlign val="baseline"/>
        <sz val="12"/>
        <color auto="1"/>
        <name val="Calibri Light"/>
        <scheme val="major"/>
      </font>
      <fill>
        <patternFill patternType="none">
          <fgColor indexed="64"/>
          <bgColor auto="1"/>
        </patternFill>
      </fill>
      <alignment horizontal="center" vertical="center" textRotation="0" wrapText="0" indent="0" justifyLastLine="0" shrinkToFit="0" readingOrder="0"/>
    </dxf>
    <dxf>
      <font>
        <b val="0"/>
        <i val="0"/>
        <strike val="0"/>
        <condense val="0"/>
        <extend val="0"/>
        <outline val="0"/>
        <shadow val="0"/>
        <u val="none"/>
        <vertAlign val="baseline"/>
        <sz val="12"/>
        <color auto="1"/>
        <name val="Calibri Light"/>
        <scheme val="major"/>
      </font>
      <fill>
        <patternFill patternType="none">
          <fgColor indexed="64"/>
          <bgColor auto="1"/>
        </patternFill>
      </fill>
      <alignment horizontal="center" vertical="center" textRotation="0" wrapText="0" indent="0" justifyLastLine="0" shrinkToFit="0" readingOrder="0"/>
    </dxf>
    <dxf>
      <font>
        <b val="0"/>
        <i val="0"/>
        <strike val="0"/>
        <condense val="0"/>
        <extend val="0"/>
        <outline val="0"/>
        <shadow val="0"/>
        <u val="none"/>
        <vertAlign val="baseline"/>
        <sz val="12"/>
        <color auto="1"/>
        <name val="Calibri Light"/>
        <scheme val="major"/>
      </font>
      <fill>
        <patternFill patternType="none">
          <fgColor indexed="64"/>
          <bgColor auto="1"/>
        </patternFill>
      </fill>
      <alignment horizontal="center" vertical="center" textRotation="0" wrapText="0" indent="0" justifyLastLine="0" shrinkToFit="0" readingOrder="0"/>
    </dxf>
    <dxf>
      <font>
        <b val="0"/>
        <i val="0"/>
        <strike val="0"/>
        <condense val="0"/>
        <extend val="0"/>
        <outline val="0"/>
        <shadow val="0"/>
        <u val="none"/>
        <vertAlign val="baseline"/>
        <sz val="12"/>
        <color auto="1"/>
        <name val="Calibri Light"/>
        <scheme val="major"/>
      </font>
      <fill>
        <patternFill patternType="none">
          <fgColor indexed="64"/>
          <bgColor auto="1"/>
        </patternFill>
      </fill>
      <alignment horizontal="center" vertical="center" textRotation="0" wrapText="0" indent="0" justifyLastLine="0" shrinkToFit="0" readingOrder="0"/>
    </dxf>
    <dxf>
      <font>
        <b/>
        <i val="0"/>
        <strike val="0"/>
        <condense val="0"/>
        <extend val="0"/>
        <outline val="0"/>
        <shadow val="0"/>
        <u val="none"/>
        <vertAlign val="baseline"/>
        <sz val="14"/>
        <color theme="0"/>
        <name val="Calibri"/>
        <scheme val="minor"/>
      </font>
      <fill>
        <patternFill patternType="solid">
          <fgColor indexed="64"/>
          <bgColor rgb="FF1691D0"/>
        </patternFill>
      </fill>
      <alignment horizontal="center" vertical="center" textRotation="0" wrapText="0" indent="0" justifyLastLine="0" shrinkToFit="0" readingOrder="0"/>
    </dxf>
    <dxf>
      <font>
        <color auto="1"/>
      </font>
      <fill>
        <patternFill>
          <bgColor rgb="FFF1995D"/>
        </patternFill>
      </fill>
    </dxf>
    <dxf>
      <font>
        <color theme="0"/>
      </font>
      <fill>
        <patternFill>
          <bgColor rgb="FFE2231A"/>
        </patternFill>
      </fill>
    </dxf>
    <dxf>
      <font>
        <color theme="0"/>
      </font>
      <fill>
        <patternFill>
          <bgColor rgb="FF00A85D"/>
        </patternFill>
      </fill>
    </dxf>
    <dxf>
      <font>
        <color theme="0"/>
      </font>
      <fill>
        <patternFill>
          <fgColor auto="1"/>
          <bgColor rgb="FFE2231A"/>
        </patternFill>
      </fill>
    </dxf>
    <dxf>
      <font>
        <color theme="0"/>
      </font>
      <fill>
        <patternFill>
          <bgColor rgb="FF00A85D"/>
        </patternFill>
      </fill>
    </dxf>
    <dxf>
      <font>
        <strike val="0"/>
        <color theme="0"/>
      </font>
      <fill>
        <patternFill patternType="solid">
          <fgColor auto="1"/>
          <bgColor rgb="FF808284"/>
        </patternFill>
      </fill>
      <border>
        <left/>
        <right/>
        <top/>
        <bottom/>
      </border>
    </dxf>
    <dxf>
      <font>
        <color auto="1"/>
      </font>
      <fill>
        <patternFill>
          <bgColor rgb="FFF1995D"/>
        </patternFill>
      </fill>
    </dxf>
    <dxf>
      <font>
        <color theme="0"/>
      </font>
      <fill>
        <patternFill>
          <bgColor rgb="FFE2231A"/>
        </patternFill>
      </fill>
    </dxf>
    <dxf>
      <font>
        <color theme="0"/>
      </font>
      <fill>
        <patternFill>
          <bgColor rgb="FF00A85D"/>
        </patternFill>
      </fill>
    </dxf>
    <dxf>
      <font>
        <color theme="0"/>
      </font>
      <fill>
        <patternFill>
          <fgColor auto="1"/>
          <bgColor rgb="FFE2231A"/>
        </patternFill>
      </fill>
    </dxf>
    <dxf>
      <font>
        <color theme="0"/>
      </font>
      <fill>
        <patternFill>
          <bgColor rgb="FF00A85D"/>
        </patternFill>
      </fill>
    </dxf>
    <dxf>
      <protection locked="0" hidden="0"/>
    </dxf>
    <dxf>
      <font>
        <strike val="0"/>
        <outline val="0"/>
        <shadow val="0"/>
        <u val="none"/>
        <vertAlign val="baseline"/>
        <color auto="1"/>
        <name val="Calibri"/>
        <family val="2"/>
        <scheme val="minor"/>
      </font>
      <fill>
        <patternFill patternType="none">
          <fgColor indexed="64"/>
          <bgColor auto="1"/>
        </patternFill>
      </fill>
      <protection locked="0" hidden="0"/>
    </dxf>
    <dxf>
      <protection locked="0" hidden="0"/>
    </dxf>
    <dxf>
      <font>
        <strike val="0"/>
        <outline val="0"/>
        <shadow val="0"/>
        <u val="none"/>
        <vertAlign val="baseline"/>
        <color auto="1"/>
        <name val="Calibri"/>
        <family val="2"/>
        <scheme val="minor"/>
      </font>
      <fill>
        <patternFill patternType="none">
          <fgColor indexed="64"/>
          <bgColor auto="1"/>
        </patternFill>
      </fill>
      <protection locked="0" hidden="0"/>
    </dxf>
    <dxf>
      <protection locked="0" hidden="0"/>
    </dxf>
    <dxf>
      <font>
        <b val="0"/>
        <i val="0"/>
        <strike val="0"/>
        <condense val="0"/>
        <extend val="0"/>
        <outline val="0"/>
        <shadow val="0"/>
        <u val="none"/>
        <vertAlign val="baseline"/>
        <sz val="11"/>
        <color auto="1"/>
        <name val="Calibri"/>
        <family val="2"/>
        <scheme val="minor"/>
      </font>
      <numFmt numFmtId="19" formatCode="m/d/yyyy"/>
      <protection locked="0" hidden="0"/>
    </dxf>
    <dxf>
      <protection locked="0" hidden="0"/>
    </dxf>
    <dxf>
      <font>
        <strike val="0"/>
        <outline val="0"/>
        <shadow val="0"/>
        <u val="none"/>
        <vertAlign val="baseline"/>
        <color auto="1"/>
        <name val="Calibri"/>
        <family val="2"/>
        <scheme val="minor"/>
      </font>
      <numFmt numFmtId="19" formatCode="m/d/yyyy"/>
      <fill>
        <patternFill patternType="none">
          <fgColor indexed="64"/>
          <bgColor auto="1"/>
        </patternFill>
      </fill>
      <protection locked="0" hidden="0"/>
    </dxf>
    <dxf>
      <protection locked="0" hidden="0"/>
    </dxf>
    <dxf>
      <font>
        <strike val="0"/>
        <outline val="0"/>
        <shadow val="0"/>
        <u val="none"/>
        <vertAlign val="baseline"/>
        <color auto="1"/>
        <name val="Calibri"/>
        <family val="2"/>
        <scheme val="minor"/>
      </font>
      <numFmt numFmtId="19" formatCode="m/d/yyyy"/>
      <fill>
        <patternFill patternType="none">
          <fgColor indexed="64"/>
          <bgColor auto="1"/>
        </patternFill>
      </fill>
      <alignment horizontal="right" textRotation="0" indent="0" justifyLastLine="0" shrinkToFit="0" readingOrder="0"/>
      <protection locked="0" hidden="0"/>
    </dxf>
    <dxf>
      <font>
        <b val="0"/>
        <i val="0"/>
        <strike val="0"/>
        <condense val="0"/>
        <extend val="0"/>
        <outline val="0"/>
        <shadow val="0"/>
        <u val="none"/>
        <vertAlign val="baseline"/>
        <sz val="11"/>
        <color auto="1"/>
        <name val="Calibri"/>
        <scheme val="minor"/>
      </font>
      <fill>
        <patternFill patternType="solid">
          <fgColor indexed="64"/>
          <bgColor theme="0" tint="-4.9989318521683403E-2"/>
        </patternFill>
      </fill>
      <protection locked="1" hidden="0"/>
    </dxf>
    <dxf>
      <font>
        <b val="0"/>
        <i val="0"/>
        <strike val="0"/>
        <condense val="0"/>
        <extend val="0"/>
        <outline val="0"/>
        <shadow val="0"/>
        <u val="none"/>
        <vertAlign val="baseline"/>
        <sz val="11"/>
        <color auto="1"/>
        <name val="Calibri"/>
        <family val="2"/>
        <scheme val="minor"/>
      </font>
      <numFmt numFmtId="19" formatCode="m/d/yyyy"/>
      <fill>
        <patternFill patternType="none">
          <fgColor indexed="64"/>
          <bgColor auto="1"/>
        </patternFill>
      </fill>
      <protection locked="1" hidden="0"/>
    </dxf>
    <dxf>
      <protection locked="0" hidden="0"/>
    </dxf>
    <dxf>
      <font>
        <strike val="0"/>
        <outline val="0"/>
        <shadow val="0"/>
        <u val="none"/>
        <vertAlign val="baseline"/>
        <color auto="1"/>
        <name val="Calibri"/>
        <family val="2"/>
        <scheme val="minor"/>
      </font>
      <numFmt numFmtId="19" formatCode="m/d/yyyy"/>
      <fill>
        <patternFill patternType="none">
          <fgColor indexed="64"/>
          <bgColor auto="1"/>
        </patternFill>
      </fill>
      <protection locked="0" hidden="0"/>
    </dxf>
    <dxf>
      <protection locked="0" hidden="0"/>
    </dxf>
    <dxf>
      <font>
        <strike val="0"/>
        <outline val="0"/>
        <shadow val="0"/>
        <u val="none"/>
        <vertAlign val="baseline"/>
        <color auto="1"/>
        <name val="Calibri"/>
        <family val="2"/>
        <scheme val="minor"/>
      </font>
      <numFmt numFmtId="0" formatCode="General"/>
      <fill>
        <patternFill patternType="none">
          <fgColor indexed="64"/>
          <bgColor auto="1"/>
        </patternFill>
      </fill>
      <protection locked="0" hidden="0"/>
    </dxf>
    <dxf>
      <protection locked="0" hidden="0"/>
    </dxf>
    <dxf>
      <font>
        <strike val="0"/>
        <outline val="0"/>
        <shadow val="0"/>
        <u val="none"/>
        <vertAlign val="baseline"/>
        <color auto="1"/>
        <name val="Calibri"/>
        <family val="2"/>
        <scheme val="minor"/>
      </font>
      <fill>
        <patternFill patternType="none">
          <fgColor indexed="64"/>
          <bgColor auto="1"/>
        </patternFill>
      </fill>
      <alignment horizontal="right"/>
      <protection locked="0" hidden="0"/>
    </dxf>
    <dxf>
      <protection locked="0" hidden="0"/>
    </dxf>
    <dxf>
      <font>
        <strike val="0"/>
        <outline val="0"/>
        <shadow val="0"/>
        <u val="none"/>
        <vertAlign val="baseline"/>
        <color auto="1"/>
        <name val="Calibri"/>
        <family val="2"/>
        <scheme val="minor"/>
      </font>
      <fill>
        <patternFill patternType="none">
          <fgColor indexed="64"/>
          <bgColor auto="1"/>
        </patternFill>
      </fill>
      <protection locked="0" hidden="0"/>
    </dxf>
    <dxf>
      <protection locked="0" hidden="0"/>
    </dxf>
    <dxf>
      <font>
        <strike val="0"/>
        <outline val="0"/>
        <shadow val="0"/>
        <u val="none"/>
        <vertAlign val="baseline"/>
        <color auto="1"/>
        <name val="Calibri"/>
        <family val="2"/>
        <scheme val="minor"/>
      </font>
      <fill>
        <patternFill patternType="none">
          <fgColor indexed="64"/>
          <bgColor auto="1"/>
        </patternFill>
      </fill>
      <protection locked="0" hidden="0"/>
    </dxf>
    <dxf>
      <protection locked="0" hidden="0"/>
    </dxf>
    <dxf>
      <font>
        <strike val="0"/>
        <outline val="0"/>
        <shadow val="0"/>
        <u val="none"/>
        <vertAlign val="baseline"/>
        <color auto="1"/>
        <name val="Calibri"/>
        <family val="2"/>
        <scheme val="minor"/>
      </font>
      <fill>
        <patternFill patternType="none">
          <fgColor indexed="64"/>
          <bgColor auto="1"/>
        </patternFill>
      </fill>
      <alignment wrapText="1"/>
      <protection locked="0" hidden="0"/>
    </dxf>
    <dxf>
      <protection locked="0" hidden="0"/>
    </dxf>
    <dxf>
      <font>
        <strike val="0"/>
        <outline val="0"/>
        <shadow val="0"/>
        <u val="none"/>
        <vertAlign val="baseline"/>
        <color auto="1"/>
        <name val="Calibri"/>
        <family val="2"/>
        <scheme val="minor"/>
      </font>
      <fill>
        <patternFill patternType="none">
          <fgColor indexed="64"/>
          <bgColor auto="1"/>
        </patternFill>
      </fill>
      <protection locked="0" hidden="0"/>
    </dxf>
    <dxf>
      <alignment horizontal="center" vertical="bottom" textRotation="0" wrapText="0" indent="0" justifyLastLine="0" shrinkToFit="0" readingOrder="0"/>
      <protection locked="0" hidden="0"/>
    </dxf>
    <dxf>
      <font>
        <strike val="0"/>
        <outline val="0"/>
        <shadow val="0"/>
        <u val="none"/>
        <vertAlign val="baseline"/>
        <color auto="1"/>
        <name val="Calibri"/>
        <family val="2"/>
        <scheme val="minor"/>
      </font>
      <fill>
        <patternFill patternType="none">
          <fgColor indexed="64"/>
          <bgColor auto="1"/>
        </patternFill>
      </fill>
      <alignment horizontal="center" vertical="bottom" textRotation="0" wrapText="0" indent="0" justifyLastLine="0" shrinkToFit="0" readingOrder="0"/>
      <protection locked="0" hidden="0"/>
    </dxf>
    <dxf>
      <protection locked="0" hidden="0"/>
    </dxf>
    <dxf>
      <font>
        <strike val="0"/>
        <outline val="0"/>
        <shadow val="0"/>
        <u val="none"/>
        <vertAlign val="baseline"/>
        <color auto="1"/>
        <name val="Calibri"/>
        <family val="2"/>
        <scheme val="minor"/>
      </font>
      <fill>
        <patternFill patternType="none">
          <fgColor indexed="64"/>
          <bgColor auto="1"/>
        </patternFill>
      </fill>
      <protection locked="0" hidden="0"/>
    </dxf>
    <dxf>
      <font>
        <strike val="0"/>
        <outline val="0"/>
        <shadow val="0"/>
        <u val="none"/>
        <vertAlign val="baseline"/>
        <color auto="1"/>
        <name val="Calibri"/>
        <family val="2"/>
        <scheme val="minor"/>
      </font>
      <fill>
        <patternFill patternType="none">
          <fgColor indexed="64"/>
          <bgColor auto="1"/>
        </patternFill>
      </fill>
    </dxf>
    <dxf>
      <font>
        <strike val="0"/>
        <outline val="0"/>
        <shadow val="0"/>
        <u val="none"/>
        <vertAlign val="baseline"/>
        <color auto="1"/>
        <name val="Calibri"/>
        <family val="2"/>
        <scheme val="minor"/>
      </font>
      <fill>
        <patternFill patternType="none">
          <fgColor indexed="64"/>
          <bgColor auto="1"/>
        </patternFill>
      </fill>
      <protection locked="0" hidden="0"/>
    </dxf>
    <dxf>
      <border outline="0">
        <bottom style="thin">
          <color indexed="64"/>
        </bottom>
      </border>
    </dxf>
    <dxf>
      <font>
        <b/>
        <i val="0"/>
        <strike val="0"/>
        <condense val="0"/>
        <extend val="0"/>
        <outline val="0"/>
        <shadow val="0"/>
        <u val="none"/>
        <vertAlign val="baseline"/>
        <sz val="12"/>
        <color auto="1"/>
        <name val="Calibri"/>
        <family val="2"/>
        <scheme val="minor"/>
      </font>
      <fill>
        <patternFill patternType="solid">
          <fgColor indexed="64"/>
          <bgColor theme="0"/>
        </patternFill>
      </fill>
      <alignment horizontal="center" vertical="center" textRotation="0" wrapText="0" indent="0" justifyLastLine="0" shrinkToFit="0" readingOrder="0"/>
      <protection locked="0" hidden="0"/>
    </dxf>
    <dxf>
      <font>
        <color auto="1"/>
      </font>
      <fill>
        <patternFill>
          <bgColor rgb="FFE1D91E"/>
        </patternFill>
      </fill>
    </dxf>
    <dxf>
      <font>
        <color auto="1"/>
      </font>
      <fill>
        <patternFill>
          <bgColor rgb="FF1691D0"/>
        </patternFill>
      </fill>
    </dxf>
    <dxf>
      <fill>
        <patternFill>
          <bgColor theme="4" tint="0.79998168889431442"/>
        </patternFill>
      </fill>
      <border diagonalUp="0" diagonalDown="0">
        <left/>
        <right/>
        <top style="thin">
          <color theme="0" tint="-0.14996795556505021"/>
        </top>
        <bottom style="thin">
          <color theme="0" tint="-0.14996795556505021"/>
        </bottom>
        <vertical/>
        <horizontal style="thin">
          <color theme="0" tint="-0.14996795556505021"/>
        </horizontal>
      </border>
    </dxf>
    <dxf>
      <fill>
        <patternFill>
          <bgColor theme="0" tint="-0.14996795556505021"/>
        </patternFill>
      </fill>
    </dxf>
    <dxf>
      <fill>
        <patternFill>
          <bgColor theme="0" tint="-0.14996795556505021"/>
        </patternFill>
      </fill>
    </dxf>
    <dxf>
      <border diagonalUp="0" diagonalDown="0">
        <left/>
        <right/>
        <top/>
        <bottom/>
        <vertical/>
        <horizontal/>
      </border>
    </dxf>
  </dxfs>
  <tableStyles count="7" defaultTableStyle="TableStyleMedium2" defaultPivotStyle="PivotStyleLight16">
    <tableStyle name="Slicer Style 1" pivot="0" table="0" count="1" xr9:uid="{00000000-0011-0000-FFFF-FFFF00000000}">
      <tableStyleElement type="wholeTable" dxfId="64"/>
    </tableStyle>
    <tableStyle name="Slicer Style 2" pivot="0" table="0" count="1" xr9:uid="{00000000-0011-0000-FFFF-FFFF01000000}">
      <tableStyleElement type="wholeTable" dxfId="63"/>
    </tableStyle>
    <tableStyle name="Slicer Style 3" pivot="0" table="0" count="5" xr9:uid="{00000000-0011-0000-FFFF-FFFF02000000}">
      <tableStyleElement type="wholeTable" dxfId="62"/>
    </tableStyle>
    <tableStyle name="Slicer Style 4" pivot="0" table="0" count="0" xr9:uid="{00000000-0011-0000-FFFF-FFFF03000000}"/>
    <tableStyle name="Slicer Style 5" pivot="0" table="0" count="4" xr9:uid="{00000000-0011-0000-FFFF-FFFF04000000}"/>
    <tableStyle name="Table Style 1" pivot="0" count="1" xr9:uid="{00000000-0011-0000-FFFF-FFFF05000000}">
      <tableStyleElement type="wholeTable" dxfId="61"/>
    </tableStyle>
    <tableStyle name="Table Style 2" pivot="0" count="2" xr9:uid="{00000000-0011-0000-FFFF-FFFF06000000}">
      <tableStyleElement type="headerRow" dxfId="60"/>
      <tableStyleElement type="secondRowStripe" dxfId="59"/>
    </tableStyle>
  </tableStyles>
  <colors>
    <mruColors>
      <color rgb="FF808284"/>
      <color rgb="FF00A85D"/>
      <color rgb="FFE2231A"/>
      <color rgb="FFE1D91E"/>
      <color rgb="FF1691D0"/>
      <color rgb="FFFCED92"/>
      <color rgb="FFFF5D5D"/>
      <color rgb="FFF1995D"/>
      <color rgb="FF2F75B5"/>
      <color rgb="FFD9D9D9"/>
    </mruColors>
  </colors>
  <extLst>
    <ext xmlns:x14="http://schemas.microsoft.com/office/spreadsheetml/2009/9/main" uri="{46F421CA-312F-682f-3DD2-61675219B42D}">
      <x14:dxfs count="8">
        <dxf>
          <fill>
            <patternFill patternType="none">
              <bgColor auto="1"/>
            </patternFill>
          </fill>
        </dxf>
        <dxf>
          <font>
            <color theme="0"/>
          </font>
          <fill>
            <patternFill>
              <bgColor rgb="FF808284"/>
            </patternFill>
          </fill>
        </dxf>
        <dxf>
          <fill>
            <patternFill patternType="none">
              <bgColor auto="1"/>
            </patternFill>
          </fill>
        </dxf>
        <dxf>
          <font>
            <color theme="0"/>
          </font>
          <fill>
            <patternFill>
              <bgColor rgb="FF1691D0"/>
            </patternFill>
          </fill>
        </dxf>
        <dxf>
          <fill>
            <patternFill>
              <bgColor theme="4" tint="0.39994506668294322"/>
            </patternFill>
          </fill>
        </dxf>
        <dxf>
          <font>
            <color theme="0"/>
          </font>
          <fill>
            <patternFill>
              <bgColor theme="8"/>
            </patternFill>
          </fill>
        </dxf>
        <dxf>
          <fill>
            <patternFill>
              <bgColor theme="4" tint="0.39994506668294322"/>
            </patternFill>
          </fill>
        </dxf>
        <dxf>
          <font>
            <color theme="0"/>
          </font>
          <fill>
            <patternFill>
              <bgColor theme="4" tint="-0.24994659260841701"/>
            </patternFill>
          </fill>
        </dxf>
      </x14:dxfs>
    </ext>
    <ext xmlns:x14="http://schemas.microsoft.com/office/spreadsheetml/2009/9/main" uri="{EB79DEF2-80B8-43e5-95BD-54CBDDF9020C}">
      <x14:slicerStyles defaultSlicerStyle="Slicer Style 5">
        <x14:slicerStyle name="Slicer Style 1"/>
        <x14:slicerStyle name="Slicer Style 2"/>
        <x14:slicerStyle name="Slicer Style 3">
          <x14:slicerStyleElements>
            <x14:slicerStyleElement type="unselectedItemWithData" dxfId="7"/>
            <x14:slicerStyleElement type="unselectedItemWithNoData" dxfId="6"/>
            <x14:slicerStyleElement type="selectedItemWithData" dxfId="5"/>
            <x14:slicerStyleElement type="selectedItemWithNoData" dxfId="4"/>
          </x14:slicerStyleElements>
        </x14:slicerStyle>
        <x14:slicerStyle name="Slicer Style 4"/>
        <x14:slicerStyle name="Slicer Style 5">
          <x14:slicerStyleElements>
            <x14:slicerStyleElement type="selectedItemWithData" dxfId="3"/>
            <x14:slicerStyleElement type="selectedItemWithNoData" dxfId="2"/>
            <x14:slicerStyleElement type="hoveredSelectedItemWithData" dxfId="1"/>
            <x14:slicerStyleElement type="hoveredSelectedItemWithNoData" dxfId="0"/>
          </x14:slicerStyleElements>
        </x14:slicerStyle>
      </x14:slicerStyles>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7/relationships/slicerCache" Target="slicerCaches/slicerCache2.xml"/><Relationship Id="rId13" Type="http://schemas.openxmlformats.org/officeDocument/2006/relationships/connections" Target="connections.xml"/><Relationship Id="rId18"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customXml" Target="../customXml/item4.xml"/><Relationship Id="rId7" Type="http://schemas.microsoft.com/office/2007/relationships/slicerCache" Target="slicerCaches/slicerCache1.xml"/><Relationship Id="rId12" Type="http://schemas.openxmlformats.org/officeDocument/2006/relationships/theme" Target="theme/theme1.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powerPivotData" Target="model/item.data"/><Relationship Id="rId20"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7/relationships/slicerCache" Target="slicerCaches/slicerCache5.xml"/><Relationship Id="rId24" Type="http://schemas.microsoft.com/office/2006/relationships/vbaProject" Target="vbaProject.bin"/><Relationship Id="rId5" Type="http://schemas.openxmlformats.org/officeDocument/2006/relationships/worksheet" Target="worksheets/sheet5.xml"/><Relationship Id="rId15" Type="http://schemas.openxmlformats.org/officeDocument/2006/relationships/sharedStrings" Target="sharedStrings.xml"/><Relationship Id="rId23" Type="http://schemas.openxmlformats.org/officeDocument/2006/relationships/customXml" Target="../customXml/item6.xml"/><Relationship Id="rId10" Type="http://schemas.microsoft.com/office/2007/relationships/slicerCache" Target="slicerCaches/slicerCache4.xml"/><Relationship Id="rId19" Type="http://schemas.openxmlformats.org/officeDocument/2006/relationships/customXml" Target="../customXml/item2.xml"/><Relationship Id="rId4" Type="http://schemas.openxmlformats.org/officeDocument/2006/relationships/worksheet" Target="worksheets/sheet4.xml"/><Relationship Id="rId9" Type="http://schemas.microsoft.com/office/2007/relationships/slicerCache" Target="slicerCaches/slicerCache3.xml"/><Relationship Id="rId14" Type="http://schemas.openxmlformats.org/officeDocument/2006/relationships/styles" Target="styles.xml"/><Relationship Id="rId22" Type="http://schemas.openxmlformats.org/officeDocument/2006/relationships/customXml" Target="../customXml/item5.xml"/></Relationships>
</file>

<file path=xl/drawings/drawing1.xml><?xml version="1.0" encoding="utf-8"?>
<xdr:wsDr xmlns:xdr="http://schemas.openxmlformats.org/drawingml/2006/spreadsheetDrawing" xmlns:a="http://schemas.openxmlformats.org/drawingml/2006/main">
  <xdr:twoCellAnchor editAs="absolute">
    <xdr:from>
      <xdr:col>11</xdr:col>
      <xdr:colOff>2057400</xdr:colOff>
      <xdr:row>0</xdr:row>
      <xdr:rowOff>0</xdr:rowOff>
    </xdr:from>
    <xdr:to>
      <xdr:col>11</xdr:col>
      <xdr:colOff>3886200</xdr:colOff>
      <xdr:row>591</xdr:row>
      <xdr:rowOff>161924</xdr:rowOff>
    </xdr:to>
    <mc:AlternateContent xmlns:mc="http://schemas.openxmlformats.org/markup-compatibility/2006" xmlns:sle15="http://schemas.microsoft.com/office/drawing/2012/slicer">
      <mc:Choice Requires="sle15">
        <xdr:graphicFrame macro="">
          <xdr:nvGraphicFramePr>
            <xdr:cNvPr id="2" name="Vendor 1">
              <a:extLst>
                <a:ext uri="{FF2B5EF4-FFF2-40B4-BE49-F238E27FC236}">
                  <a16:creationId xmlns:a16="http://schemas.microsoft.com/office/drawing/2014/main" id="{00000000-0008-0000-0000-000002000000}"/>
                </a:ext>
              </a:extLst>
            </xdr:cNvPr>
            <xdr:cNvGraphicFramePr/>
          </xdr:nvGraphicFramePr>
          <xdr:xfrm>
            <a:off x="0" y="0"/>
            <a:ext cx="0" cy="0"/>
          </xdr:xfrm>
          <a:graphic>
            <a:graphicData uri="http://schemas.microsoft.com/office/drawing/2010/slicer">
              <sle:slicer xmlns:sle="http://schemas.microsoft.com/office/drawing/2010/slicer" name="Vendor 1"/>
            </a:graphicData>
          </a:graphic>
        </xdr:graphicFrame>
      </mc:Choice>
      <mc:Fallback xmlns="">
        <xdr:sp macro="" textlink="">
          <xdr:nvSpPr>
            <xdr:cNvPr id="0" name=""/>
            <xdr:cNvSpPr>
              <a:spLocks noTextEdit="1"/>
            </xdr:cNvSpPr>
          </xdr:nvSpPr>
          <xdr:spPr>
            <a:xfrm>
              <a:off x="18192750" y="0"/>
              <a:ext cx="1828800" cy="7515224"/>
            </a:xfrm>
            <a:prstGeom prst="rect">
              <a:avLst/>
            </a:prstGeom>
            <a:solidFill>
              <a:prstClr val="white"/>
            </a:solidFill>
            <a:ln w="1">
              <a:solidFill>
                <a:prstClr val="green"/>
              </a:solidFill>
            </a:ln>
          </xdr:spPr>
          <xdr:txBody>
            <a:bodyPr vertOverflow="clip" horzOverflow="clip"/>
            <a:lstStyle/>
            <a:p>
              <a:r>
                <a:rPr lang="en-US" sz="1100"/>
                <a:t>This shape represents a table slicer. Table slicers are supported in Excel 2013 or later.
If the shape was modified in an earlier version of Excel, or if the workbook was saved in Excel 2007 or earlier, the slicer can't be used.</a:t>
              </a:r>
            </a:p>
          </xdr:txBody>
        </xdr:sp>
      </mc:Fallback>
    </mc:AlternateContent>
    <xdr:clientData/>
  </xdr:twoCellAnchor>
  <xdr:twoCellAnchor editAs="absolute">
    <xdr:from>
      <xdr:col>9</xdr:col>
      <xdr:colOff>1819275</xdr:colOff>
      <xdr:row>0</xdr:row>
      <xdr:rowOff>0</xdr:rowOff>
    </xdr:from>
    <xdr:to>
      <xdr:col>11</xdr:col>
      <xdr:colOff>2066925</xdr:colOff>
      <xdr:row>1</xdr:row>
      <xdr:rowOff>3809</xdr:rowOff>
    </xdr:to>
    <mc:AlternateContent xmlns:mc="http://schemas.openxmlformats.org/markup-compatibility/2006" xmlns:sle15="http://schemas.microsoft.com/office/drawing/2012/slicer">
      <mc:Choice Requires="sle15">
        <xdr:graphicFrame macro="">
          <xdr:nvGraphicFramePr>
            <xdr:cNvPr id="3" name="Day">
              <a:extLst>
                <a:ext uri="{FF2B5EF4-FFF2-40B4-BE49-F238E27FC236}">
                  <a16:creationId xmlns:a16="http://schemas.microsoft.com/office/drawing/2014/main" id="{00000000-0008-0000-0000-000003000000}"/>
                </a:ext>
              </a:extLst>
            </xdr:cNvPr>
            <xdr:cNvGraphicFramePr/>
          </xdr:nvGraphicFramePr>
          <xdr:xfrm>
            <a:off x="0" y="0"/>
            <a:ext cx="0" cy="0"/>
          </xdr:xfrm>
          <a:graphic>
            <a:graphicData uri="http://schemas.microsoft.com/office/drawing/2010/slicer">
              <sle:slicer xmlns:sle="http://schemas.microsoft.com/office/drawing/2010/slicer" name="Day"/>
            </a:graphicData>
          </a:graphic>
        </xdr:graphicFrame>
      </mc:Choice>
      <mc:Fallback xmlns="">
        <xdr:sp macro="" textlink="">
          <xdr:nvSpPr>
            <xdr:cNvPr id="0" name=""/>
            <xdr:cNvSpPr>
              <a:spLocks noTextEdit="1"/>
            </xdr:cNvSpPr>
          </xdr:nvSpPr>
          <xdr:spPr>
            <a:xfrm>
              <a:off x="14897103" y="0"/>
              <a:ext cx="3305172" cy="895349"/>
            </a:xfrm>
            <a:prstGeom prst="rect">
              <a:avLst/>
            </a:prstGeom>
            <a:solidFill>
              <a:prstClr val="white"/>
            </a:solidFill>
            <a:ln w="1">
              <a:solidFill>
                <a:prstClr val="green"/>
              </a:solidFill>
            </a:ln>
          </xdr:spPr>
          <xdr:txBody>
            <a:bodyPr vertOverflow="clip" horzOverflow="clip"/>
            <a:lstStyle/>
            <a:p>
              <a:r>
                <a:rPr lang="en-US" sz="1100"/>
                <a:t>This shape represents a table slicer. Table slicers are supported in Excel 2013 or later.
If the shape was modified in an earlier version of Excel, or if the workbook was saved in Excel 2007 or earlier, the slicer can't be used.</a:t>
              </a:r>
            </a:p>
          </xdr:txBody>
        </xdr:sp>
      </mc:Fallback>
    </mc:AlternateContent>
    <xdr:clientData/>
  </xdr:twoCellAnchor>
  <xdr:twoCellAnchor editAs="absolute">
    <xdr:from>
      <xdr:col>5</xdr:col>
      <xdr:colOff>457198</xdr:colOff>
      <xdr:row>0</xdr:row>
      <xdr:rowOff>0</xdr:rowOff>
    </xdr:from>
    <xdr:to>
      <xdr:col>9</xdr:col>
      <xdr:colOff>1762125</xdr:colOff>
      <xdr:row>0</xdr:row>
      <xdr:rowOff>885825</xdr:rowOff>
    </xdr:to>
    <mc:AlternateContent xmlns:mc="http://schemas.openxmlformats.org/markup-compatibility/2006" xmlns:sle15="http://schemas.microsoft.com/office/drawing/2012/slicer">
      <mc:Choice Requires="sle15">
        <xdr:graphicFrame macro="">
          <xdr:nvGraphicFramePr>
            <xdr:cNvPr id="4" name="Permit Status">
              <a:extLst>
                <a:ext uri="{FF2B5EF4-FFF2-40B4-BE49-F238E27FC236}">
                  <a16:creationId xmlns:a16="http://schemas.microsoft.com/office/drawing/2014/main" id="{00000000-0008-0000-0000-000004000000}"/>
                </a:ext>
              </a:extLst>
            </xdr:cNvPr>
            <xdr:cNvGraphicFramePr/>
          </xdr:nvGraphicFramePr>
          <xdr:xfrm>
            <a:off x="0" y="0"/>
            <a:ext cx="0" cy="0"/>
          </xdr:xfrm>
          <a:graphic>
            <a:graphicData uri="http://schemas.microsoft.com/office/drawing/2010/slicer">
              <sle:slicer xmlns:sle="http://schemas.microsoft.com/office/drawing/2010/slicer" name="Permit Status"/>
            </a:graphicData>
          </a:graphic>
        </xdr:graphicFrame>
      </mc:Choice>
      <mc:Fallback xmlns="">
        <xdr:sp macro="" textlink="">
          <xdr:nvSpPr>
            <xdr:cNvPr id="0" name=""/>
            <xdr:cNvSpPr>
              <a:spLocks noTextEdit="1"/>
            </xdr:cNvSpPr>
          </xdr:nvSpPr>
          <xdr:spPr>
            <a:xfrm>
              <a:off x="8486773" y="0"/>
              <a:ext cx="6257927" cy="885825"/>
            </a:xfrm>
            <a:prstGeom prst="rect">
              <a:avLst/>
            </a:prstGeom>
            <a:solidFill>
              <a:prstClr val="white"/>
            </a:solidFill>
            <a:ln w="1">
              <a:solidFill>
                <a:prstClr val="green"/>
              </a:solidFill>
            </a:ln>
          </xdr:spPr>
          <xdr:txBody>
            <a:bodyPr vertOverflow="clip" horzOverflow="clip"/>
            <a:lstStyle/>
            <a:p>
              <a:r>
                <a:rPr lang="en-US" sz="1100"/>
                <a:t>This shape represents a table slicer. Table slicers are not supported in this version of Excel.
If the shape was modified in an earlier version of Excel, or if the workbook was saved in Excel 2007 or earlier, the slicer can't be used.</a:t>
              </a:r>
            </a:p>
          </xdr:txBody>
        </xdr:sp>
      </mc:Fallback>
    </mc:AlternateContent>
    <xdr:clientData/>
  </xdr:twoCellAnchor>
  <xdr:twoCellAnchor editAs="absolute">
    <xdr:from>
      <xdr:col>0</xdr:col>
      <xdr:colOff>1343024</xdr:colOff>
      <xdr:row>0</xdr:row>
      <xdr:rowOff>0</xdr:rowOff>
    </xdr:from>
    <xdr:to>
      <xdr:col>2</xdr:col>
      <xdr:colOff>1123949</xdr:colOff>
      <xdr:row>1</xdr:row>
      <xdr:rowOff>3809</xdr:rowOff>
    </xdr:to>
    <mc:AlternateContent xmlns:mc="http://schemas.openxmlformats.org/markup-compatibility/2006" xmlns:sle15="http://schemas.microsoft.com/office/drawing/2012/slicer">
      <mc:Choice Requires="sle15">
        <xdr:graphicFrame macro="">
          <xdr:nvGraphicFramePr>
            <xdr:cNvPr id="5" name="Permit Type">
              <a:extLst>
                <a:ext uri="{FF2B5EF4-FFF2-40B4-BE49-F238E27FC236}">
                  <a16:creationId xmlns:a16="http://schemas.microsoft.com/office/drawing/2014/main" id="{00000000-0008-0000-0000-000005000000}"/>
                </a:ext>
              </a:extLst>
            </xdr:cNvPr>
            <xdr:cNvGraphicFramePr/>
          </xdr:nvGraphicFramePr>
          <xdr:xfrm>
            <a:off x="0" y="0"/>
            <a:ext cx="0" cy="0"/>
          </xdr:xfrm>
          <a:graphic>
            <a:graphicData uri="http://schemas.microsoft.com/office/drawing/2010/slicer">
              <sle:slicer xmlns:sle="http://schemas.microsoft.com/office/drawing/2010/slicer" name="Permit Type"/>
            </a:graphicData>
          </a:graphic>
        </xdr:graphicFrame>
      </mc:Choice>
      <mc:Fallback xmlns="">
        <xdr:sp macro="" textlink="">
          <xdr:nvSpPr>
            <xdr:cNvPr id="0" name=""/>
            <xdr:cNvSpPr>
              <a:spLocks noTextEdit="1"/>
            </xdr:cNvSpPr>
          </xdr:nvSpPr>
          <xdr:spPr>
            <a:xfrm>
              <a:off x="1343024" y="0"/>
              <a:ext cx="3114675" cy="895349"/>
            </a:xfrm>
            <a:prstGeom prst="rect">
              <a:avLst/>
            </a:prstGeom>
            <a:solidFill>
              <a:prstClr val="white"/>
            </a:solidFill>
            <a:ln w="1">
              <a:solidFill>
                <a:prstClr val="green"/>
              </a:solidFill>
            </a:ln>
          </xdr:spPr>
          <xdr:txBody>
            <a:bodyPr vertOverflow="clip" horzOverflow="clip"/>
            <a:lstStyle/>
            <a:p>
              <a:r>
                <a:rPr lang="en-US" sz="1100"/>
                <a:t>This shape represents a table slicer. Table slicers are supported in Excel or later.
If the shape was modified in an earlier version of Excel, or if the workbook was saved in Excel 2007 or earlier, the slicer can't be used.</a:t>
              </a:r>
            </a:p>
          </xdr:txBody>
        </xdr:sp>
      </mc:Fallback>
    </mc:AlternateContent>
    <xdr:clientData/>
  </xdr:twoCellAnchor>
  <xdr:twoCellAnchor editAs="absolute">
    <xdr:from>
      <xdr:col>2</xdr:col>
      <xdr:colOff>1209675</xdr:colOff>
      <xdr:row>0</xdr:row>
      <xdr:rowOff>0</xdr:rowOff>
    </xdr:from>
    <xdr:to>
      <xdr:col>5</xdr:col>
      <xdr:colOff>361950</xdr:colOff>
      <xdr:row>1</xdr:row>
      <xdr:rowOff>3809</xdr:rowOff>
    </xdr:to>
    <mc:AlternateContent xmlns:mc="http://schemas.openxmlformats.org/markup-compatibility/2006" xmlns:sle15="http://schemas.microsoft.com/office/drawing/2012/slicer">
      <mc:Choice Requires="sle15">
        <xdr:graphicFrame macro="">
          <xdr:nvGraphicFramePr>
            <xdr:cNvPr id="9" name="Neighborhood">
              <a:extLst>
                <a:ext uri="{FF2B5EF4-FFF2-40B4-BE49-F238E27FC236}">
                  <a16:creationId xmlns:a16="http://schemas.microsoft.com/office/drawing/2014/main" id="{571D1BFA-28E4-4EEC-B7B6-C020DE95A679}"/>
                </a:ext>
              </a:extLst>
            </xdr:cNvPr>
            <xdr:cNvGraphicFramePr/>
          </xdr:nvGraphicFramePr>
          <xdr:xfrm>
            <a:off x="0" y="0"/>
            <a:ext cx="0" cy="0"/>
          </xdr:xfrm>
          <a:graphic>
            <a:graphicData uri="http://schemas.microsoft.com/office/drawing/2010/slicer">
              <sle:slicer xmlns:sle="http://schemas.microsoft.com/office/drawing/2010/slicer" name="Neighborhood"/>
            </a:graphicData>
          </a:graphic>
        </xdr:graphicFrame>
      </mc:Choice>
      <mc:Fallback xmlns="">
        <xdr:sp macro="" textlink="">
          <xdr:nvSpPr>
            <xdr:cNvPr id="0" name=""/>
            <xdr:cNvSpPr>
              <a:spLocks noTextEdit="1"/>
            </xdr:cNvSpPr>
          </xdr:nvSpPr>
          <xdr:spPr>
            <a:xfrm>
              <a:off x="4543425" y="0"/>
              <a:ext cx="3848100" cy="895349"/>
            </a:xfrm>
            <a:prstGeom prst="rect">
              <a:avLst/>
            </a:prstGeom>
            <a:solidFill>
              <a:prstClr val="white"/>
            </a:solidFill>
            <a:ln w="1">
              <a:solidFill>
                <a:prstClr val="green"/>
              </a:solidFill>
            </a:ln>
          </xdr:spPr>
          <xdr:txBody>
            <a:bodyPr vertOverflow="clip" horzOverflow="clip"/>
            <a:lstStyle/>
            <a:p>
              <a:r>
                <a:rPr lang="en-US" sz="1100"/>
                <a:t>This shape represents a table slicer. Table slicers are not supported in this version of Excel.
If the shape was modified in an earlier version of Excel, or if the workbook was saved in Excel 2007 or earlier, the slicer can't be used.</a:t>
              </a:r>
            </a:p>
          </xdr:txBody>
        </xdr:sp>
      </mc:Fallback>
    </mc:AlternateContent>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Vendor1" xr10:uid="{00000000-0013-0000-FFFF-FFFF01000000}" sourceName="Vendor">
  <extLst>
    <x:ext xmlns:x15="http://schemas.microsoft.com/office/spreadsheetml/2010/11/main" uri="{2F2917AC-EB37-4324-AD4E-5DD8C200BD13}">
      <x15:tableSlicerCache tableId="1" column="3"/>
    </x:ext>
  </extLst>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Day" xr10:uid="{00000000-0013-0000-FFFF-FFFF02000000}" sourceName="Day">
  <extLst>
    <x:ext xmlns:x15="http://schemas.microsoft.com/office/spreadsheetml/2010/11/main" uri="{2F2917AC-EB37-4324-AD4E-5DD8C200BD13}">
      <x15:tableSlicerCache tableId="1" column="4"/>
    </x:ext>
  </extLst>
</slicerCacheDefinition>
</file>

<file path=xl/slicerCaches/slicerCache3.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Permit_Status" xr10:uid="{00000000-0013-0000-FFFF-FFFF03000000}" sourceName="Permit Status">
  <extLst>
    <x:ext xmlns:x15="http://schemas.microsoft.com/office/spreadsheetml/2010/11/main" uri="{2F2917AC-EB37-4324-AD4E-5DD8C200BD13}">
      <x15:tableSlicerCache tableId="1" column="6"/>
    </x:ext>
  </extLst>
</slicerCacheDefinition>
</file>

<file path=xl/slicerCaches/slicerCache4.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Permit_Type" xr10:uid="{00000000-0013-0000-FFFF-FFFF04000000}" sourceName="Permit Type">
  <extLst>
    <x:ext xmlns:x15="http://schemas.microsoft.com/office/spreadsheetml/2010/11/main" uri="{2F2917AC-EB37-4324-AD4E-5DD8C200BD13}">
      <x15:tableSlicerCache tableId="1" column="10"/>
    </x:ext>
  </extLst>
</slicerCacheDefinition>
</file>

<file path=xl/slicerCaches/slicerCache5.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Neighborhood" xr10:uid="{7101BDFE-0711-473B-9FE5-E6DEF5E0CBEC}" sourceName="Neighborhood">
  <extLst>
    <x:ext xmlns:x15="http://schemas.microsoft.com/office/spreadsheetml/2010/11/main" uri="{2F2917AC-EB37-4324-AD4E-5DD8C200BD13}">
      <x15:tableSlicerCache tableId="1" column="11"/>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Vendor 1" xr10:uid="{00000000-0014-0000-FFFF-FFFF01000000}" cache="Slicer_Vendor1" caption="Vendor" rowHeight="241300"/>
  <slicer name="Day" xr10:uid="{00000000-0014-0000-FFFF-FFFF02000000}" cache="Slicer_Day" caption="Day" columnCount="4" rowHeight="241300"/>
  <slicer name="Permit Status" xr10:uid="{00000000-0014-0000-FFFF-FFFF03000000}" cache="Slicer_Permit_Status" caption="Permit Status" startItem="4" columnCount="4" rowHeight="241300"/>
  <slicer name="Permit Type" xr10:uid="{00000000-0014-0000-FFFF-FFFF04000000}" cache="Slicer_Permit_Type" caption="Permit Type" columnCount="3" rowHeight="241300"/>
  <slicer name="Neighborhood" xr10:uid="{141F9C01-E860-441D-A35A-D25846190A0E}" cache="Slicer_Neighborhood" caption="Neighborhood" columnCount="3"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e2" displayName="Table2" ref="A1:O565" headerRowDxfId="58" dataDxfId="56" totalsRowDxfId="55" headerRowBorderDxfId="57" headerRowCellStyle="Title">
  <autoFilter ref="A1:O565" xr:uid="{00000000-0009-0000-0100-000002000000}"/>
  <sortState xmlns:xlrd2="http://schemas.microsoft.com/office/spreadsheetml/2017/richdata2" ref="A2:O564">
    <sortCondition ref="N1:N564"/>
  </sortState>
  <tableColumns count="15">
    <tableColumn id="1" xr3:uid="{00000000-0010-0000-0100-000001000000}" name="Location" totalsRowLabel="Total" dataDxfId="54" totalsRowDxfId="53"/>
    <tableColumn id="3" xr3:uid="{00000000-0010-0000-0100-000003000000}" name="Site" dataDxfId="52" totalsRowDxfId="51"/>
    <tableColumn id="4" xr3:uid="{00000000-0010-0000-0100-000004000000}" name="Day" dataDxfId="50" totalsRowDxfId="49"/>
    <tableColumn id="5" xr3:uid="{00000000-0010-0000-0100-000005000000}" name="Hours" dataDxfId="48" totalsRowDxfId="47"/>
    <tableColumn id="6" xr3:uid="{00000000-0010-0000-0100-000006000000}" name="Vendor" dataDxfId="46" totalsRowDxfId="45"/>
    <tableColumn id="2" xr3:uid="{00000000-0010-0000-0100-000002000000}" name="Column1" dataDxfId="44" totalsRowDxfId="43"/>
    <tableColumn id="7" xr3:uid="{00000000-0010-0000-0100-000007000000}" name="Decal" dataDxfId="42" totalsRowDxfId="41"/>
    <tableColumn id="8" xr3:uid="{00000000-0010-0000-0100-000008000000}" name="Permit" dataDxfId="40" totalsRowDxfId="39"/>
    <tableColumn id="9" xr3:uid="{00000000-0010-0000-0100-000009000000}" name="Permit Status" dataDxfId="38" totalsRowDxfId="37"/>
    <tableColumn id="10" xr3:uid="{00000000-0010-0000-0100-00000A000000}" name="Status Display" dataDxfId="36" totalsRowDxfId="35">
      <calculatedColumnFormula>IF(AND($I2&lt;&gt;"Not Eligible",$K2=""),$I2,IF(AND($I2="Active",$K2&lt;#REF!),"Expired",IF(AND($I2="Comment period",$K2&lt;#REF!),"Approved on",IF($I2="Comment period","Comment period until",IF(AND($I2="Active",$K2&lt;#REF!),"In Lottery until",IF(AND($I2="Active",$K2&lt;#REF!),"Expires in &lt; 60 days (Not Renewed)",IF(AND($I2="Active",$K2&gt;#REF!),"Expires on",IF(AND($I2="Renewed",$K2&lt;#REF!),"Renewal pending",$I2))))))))</calculatedColumnFormula>
    </tableColumn>
    <tableColumn id="11" xr3:uid="{00000000-0010-0000-0100-00000B000000}" name="Expires" dataDxfId="34" totalsRowDxfId="33"/>
    <tableColumn id="12" xr3:uid="{00000000-0010-0000-0100-00000C000000}" name="Today" dataDxfId="32" totalsRowDxfId="31"/>
    <tableColumn id="13" xr3:uid="{CA756F9D-053F-4C11-862B-0264A73B94BA}" name="Neighborhood" dataDxfId="30" totalsRowDxfId="29"/>
    <tableColumn id="14" xr3:uid="{00000000-0010-0000-0100-00000E000000}" name="Permit Type" dataDxfId="28" totalsRowDxfId="27"/>
    <tableColumn id="15" xr3:uid="{00000000-0010-0000-0100-00000F000000}" name="Notes:" totalsRowFunction="count" dataDxfId="26" totalsRowDxfId="25"/>
  </tableColumns>
  <tableStyleInfo name="TableStyleLight8" showFirstColumn="0" showLastColumn="0" showRowStripes="0"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PermitsTable" displayName="PermitsTable" ref="A2:L565" totalsRowShown="0" headerRowDxfId="13" dataDxfId="12">
  <autoFilter ref="A2:L565" xr:uid="{00000000-0009-0000-0100-000001000000}">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autoFilter>
  <tableColumns count="12">
    <tableColumn id="1" xr3:uid="{00000000-0010-0000-0000-000001000000}" name="Address" dataDxfId="11">
      <calculatedColumnFormula>Location</calculatedColumnFormula>
    </tableColumn>
    <tableColumn id="2" xr3:uid="{00000000-0010-0000-0000-000002000000}" name="Site" dataDxfId="10">
      <calculatedColumnFormula>Site</calculatedColumnFormula>
    </tableColumn>
    <tableColumn id="3" xr3:uid="{00000000-0010-0000-0000-000003000000}" name="Vendor" dataDxfId="9">
      <calculatedColumnFormula>Vendor</calculatedColumnFormula>
    </tableColumn>
    <tableColumn id="4" xr3:uid="{00000000-0010-0000-0000-000004000000}" name="Day" dataDxfId="8">
      <calculatedColumnFormula>Day</calculatedColumnFormula>
    </tableColumn>
    <tableColumn id="5" xr3:uid="{00000000-0010-0000-0000-000005000000}" name="Hours" dataDxfId="7">
      <calculatedColumnFormula>Hours</calculatedColumnFormula>
    </tableColumn>
    <tableColumn id="6" xr3:uid="{00000000-0010-0000-0000-000006000000}" name="Permit Status" dataDxfId="6">
      <calculatedColumnFormula>PermitStatus</calculatedColumnFormula>
    </tableColumn>
    <tableColumn id="7" xr3:uid="{00000000-0010-0000-0000-000007000000}" name="Date" dataDxfId="5">
      <calculatedColumnFormula>Date</calculatedColumnFormula>
    </tableColumn>
    <tableColumn id="8" xr3:uid="{00000000-0010-0000-0000-000008000000}" name="Permit #" dataDxfId="4">
      <calculatedColumnFormula>PermitNo</calculatedColumnFormula>
    </tableColumn>
    <tableColumn id="9" xr3:uid="{00000000-0010-0000-0000-000009000000}" name="Decal #" dataDxfId="3">
      <calculatedColumnFormula>DecalNo</calculatedColumnFormula>
    </tableColumn>
    <tableColumn id="11" xr3:uid="{F8357503-6E36-4C8A-A291-9C8B94B4D367}" name="Neighborhood" dataDxfId="2">
      <calculatedColumnFormula>Table2[[#This Row],[Neighborhood]]</calculatedColumnFormula>
    </tableColumn>
    <tableColumn id="10" xr3:uid="{00000000-0010-0000-0000-00000A000000}" name="Permit Type" dataDxfId="1">
      <calculatedColumnFormula>PermitType</calculatedColumnFormula>
    </tableColumn>
    <tableColumn id="12" xr3:uid="{00000000-0010-0000-0000-00000C000000}" name="Notes:" dataDxfId="0">
      <calculatedColumnFormula>Notes</calculatedColumnFormula>
    </tableColumn>
  </tableColumns>
  <tableStyleInfo name="TableStyleLight4"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Refer%20to%20Downtown%20Association,%20sethg@downtownseattle.org" TargetMode="External"/><Relationship Id="rId1" Type="http://schemas.openxmlformats.org/officeDocument/2006/relationships/externalLinkPath" Target="file:///H:\My%20Documents\Vending%20Draft.xlsx" TargetMode="External"/><Relationship Id="rId4"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1.xml"/><Relationship Id="rId1" Type="http://schemas.openxmlformats.org/officeDocument/2006/relationships/printerSettings" Target="../printerSettings/printerSettings4.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tabColor rgb="FFD6DCE4"/>
  </sheetPr>
  <dimension ref="A1:T565"/>
  <sheetViews>
    <sheetView showZeros="0" topLeftCell="A69" zoomScale="93" zoomScaleNormal="100" workbookViewId="0">
      <selection activeCell="J87" sqref="J87"/>
    </sheetView>
  </sheetViews>
  <sheetFormatPr defaultColWidth="9.140625" defaultRowHeight="15" customHeight="1" x14ac:dyDescent="0.25"/>
  <cols>
    <col min="1" max="1" width="33.28515625" style="80" customWidth="1"/>
    <col min="2" max="2" width="8.140625" style="84" customWidth="1"/>
    <col min="3" max="3" width="11.5703125" style="80" bestFit="1" customWidth="1"/>
    <col min="4" max="4" width="18.7109375" style="97" customWidth="1"/>
    <col min="5" max="5" width="31.5703125" style="80" bestFit="1" customWidth="1"/>
    <col min="6" max="6" width="11.28515625" style="80" hidden="1" customWidth="1"/>
    <col min="7" max="7" width="8.7109375" style="83" bestFit="1" customWidth="1"/>
    <col min="8" max="8" width="14.85546875" style="81" customWidth="1"/>
    <col min="9" max="9" width="21.5703125" style="82" bestFit="1" customWidth="1"/>
    <col min="10" max="10" width="32.7109375" style="98" bestFit="1" customWidth="1"/>
    <col min="11" max="11" width="15.85546875" style="83" customWidth="1"/>
    <col min="12" max="12" width="0.85546875" style="82" hidden="1" customWidth="1"/>
    <col min="13" max="13" width="17.85546875" style="22" bestFit="1" customWidth="1"/>
    <col min="14" max="14" width="17.5703125" style="80" customWidth="1"/>
    <col min="15" max="15" width="16.7109375" style="80" customWidth="1"/>
    <col min="16" max="16" width="32.7109375" style="42" customWidth="1"/>
    <col min="17" max="17" width="16.7109375" style="28" customWidth="1"/>
    <col min="18" max="18" width="21.140625" style="51" customWidth="1"/>
    <col min="19" max="16384" width="9.140625" style="30"/>
  </cols>
  <sheetData>
    <row r="1" spans="1:19" s="15" customFormat="1" ht="27" customHeight="1" x14ac:dyDescent="0.25">
      <c r="A1" s="14" t="s">
        <v>0</v>
      </c>
      <c r="B1" s="14" t="s">
        <v>1</v>
      </c>
      <c r="C1" s="14" t="s">
        <v>2</v>
      </c>
      <c r="D1" s="94" t="s">
        <v>3</v>
      </c>
      <c r="E1" s="14" t="s">
        <v>4</v>
      </c>
      <c r="F1" s="15" t="s">
        <v>5</v>
      </c>
      <c r="G1" s="87" t="s">
        <v>6</v>
      </c>
      <c r="H1" s="14" t="s">
        <v>7</v>
      </c>
      <c r="I1" s="16" t="s">
        <v>8</v>
      </c>
      <c r="J1" s="17" t="s">
        <v>9</v>
      </c>
      <c r="K1" s="16" t="s">
        <v>10</v>
      </c>
      <c r="L1" s="18" t="s">
        <v>11</v>
      </c>
      <c r="M1" s="14" t="s">
        <v>12</v>
      </c>
      <c r="N1" s="14" t="s">
        <v>13</v>
      </c>
      <c r="O1" s="14" t="s">
        <v>14</v>
      </c>
      <c r="P1" s="19" t="s">
        <v>15</v>
      </c>
      <c r="Q1" s="20" t="s">
        <v>16</v>
      </c>
      <c r="R1" s="21" t="s">
        <v>17</v>
      </c>
      <c r="S1" s="14"/>
    </row>
    <row r="2" spans="1:19" s="62" customFormat="1" ht="16.5" customHeight="1" x14ac:dyDescent="0.25">
      <c r="A2" s="54"/>
      <c r="B2" s="55"/>
      <c r="C2" s="54"/>
      <c r="D2" s="95"/>
      <c r="E2" s="54"/>
      <c r="F2" s="56"/>
      <c r="G2" s="88"/>
      <c r="H2" s="54"/>
      <c r="I2" s="57"/>
      <c r="J2" s="58">
        <f>IF(AND($I2&lt;&gt;"Not Eligible",$K2=""),$I2,IF(AND($I2="Active",$K2&lt;#REF!),"Expired",IF(AND($I2="Comment period",$K2&lt;#REF!),"Approved on",IF($I2="Comment period","Comment period until",IF(AND($I2="Active",$K2&lt;#REF!),"In Lottery until",IF(AND($I2="Active",$K2&lt;#REF!),"Expires in &lt; 60 days (Not Renewed)",IF(AND($I2="Active",$K2&gt;#REF!),"Expires on",IF(AND($I2="Renewed",$K2&lt;#REF!),"Renewal pending",$I2))))))))</f>
        <v>0</v>
      </c>
      <c r="K2" s="59"/>
      <c r="L2" s="60"/>
      <c r="M2" s="54"/>
      <c r="N2" s="54"/>
      <c r="O2" s="54"/>
      <c r="P2" s="54"/>
      <c r="Q2" s="54"/>
      <c r="R2" s="61"/>
      <c r="S2" s="54"/>
    </row>
    <row r="3" spans="1:19" ht="15" customHeight="1" x14ac:dyDescent="0.25">
      <c r="A3" s="22" t="s">
        <v>18</v>
      </c>
      <c r="B3" s="23" t="s">
        <v>19</v>
      </c>
      <c r="C3" s="22" t="s">
        <v>20</v>
      </c>
      <c r="D3" s="40" t="s">
        <v>21</v>
      </c>
      <c r="E3" s="22" t="s">
        <v>22</v>
      </c>
      <c r="F3" s="7"/>
      <c r="G3" s="86"/>
      <c r="H3" s="22" t="s">
        <v>23</v>
      </c>
      <c r="I3" s="24" t="s">
        <v>24</v>
      </c>
      <c r="J3" s="25" t="str">
        <f ca="1">IF(AND($I3&lt;&gt;"Not Eligible",$K3=""),$I3,IF(AND($I3="Active",$K3&lt;$L$3),"Expired",IF(AND($I3="Comment period",$K3&lt;$L$14),"Pending",IF($I3="Comment period","Comment period until",IF(AND($I3="Active",$K3&lt;$L$7),"In Lottery until",IF(AND($I3="Active",$K3&lt;$L$11),"Expires in &lt; 60 days (Not Renewed)",IF(AND($I3="Active",$K3&gt;$L$3),"Expires on",IF(AND($I3="Renewed",$K3&lt;$L$3),"Renewal pending",$I3))))))))</f>
        <v>Expires on</v>
      </c>
      <c r="K3" s="26">
        <v>44500</v>
      </c>
      <c r="L3" s="24">
        <f ca="1">TODAY()</f>
        <v>44320</v>
      </c>
      <c r="M3" s="22" t="s">
        <v>25</v>
      </c>
      <c r="N3" s="22" t="s">
        <v>26</v>
      </c>
      <c r="O3" s="22"/>
      <c r="P3" s="27" t="s">
        <v>27</v>
      </c>
      <c r="Q3" s="28" t="s">
        <v>28</v>
      </c>
      <c r="R3" s="29" t="s">
        <v>29</v>
      </c>
      <c r="S3" s="22" t="s">
        <v>30</v>
      </c>
    </row>
    <row r="4" spans="1:19" ht="15" customHeight="1" x14ac:dyDescent="0.25">
      <c r="A4" s="22" t="s">
        <v>18</v>
      </c>
      <c r="B4" s="23" t="s">
        <v>31</v>
      </c>
      <c r="C4" s="22" t="s">
        <v>20</v>
      </c>
      <c r="D4" s="40" t="s">
        <v>21</v>
      </c>
      <c r="E4" s="22" t="s">
        <v>32</v>
      </c>
      <c r="F4" s="7"/>
      <c r="G4" s="86"/>
      <c r="H4" s="22" t="s">
        <v>33</v>
      </c>
      <c r="I4" s="24" t="s">
        <v>24</v>
      </c>
      <c r="J4" s="25" t="str">
        <f t="shared" ref="J4:J94" ca="1" si="0">IF(AND($I4&lt;&gt;"Not Eligible",$K4=""),$I4,IF(AND($I4="Active",$K4&lt;$L$3),"Expired",IF(AND($I4="Comment period",$K4&lt;$L$14),"Pending",IF($I4="Comment period","Comment period until",IF(AND($I4="Active",$K4&lt;$L$7),"In Lottery until",IF(AND($I4="Active",$K4&lt;$L$11),"Expires in &lt; 60 days (Not Renewed)",IF(AND($I4="Active",$K4&gt;$L$3),"Expires on",IF(AND($I4="Renewed",$K4&lt;$L$3),"Renewal pending",$I4))))))))</f>
        <v>Expires on</v>
      </c>
      <c r="K4" s="26">
        <v>44500</v>
      </c>
      <c r="L4" s="31" t="s">
        <v>34</v>
      </c>
      <c r="M4" s="22" t="s">
        <v>25</v>
      </c>
      <c r="N4" s="22" t="s">
        <v>26</v>
      </c>
      <c r="O4" s="22"/>
      <c r="P4" s="27"/>
      <c r="R4" s="29" t="s">
        <v>29</v>
      </c>
      <c r="S4" s="22" t="s">
        <v>30</v>
      </c>
    </row>
    <row r="5" spans="1:19" ht="15" customHeight="1" x14ac:dyDescent="0.25">
      <c r="A5" s="22" t="s">
        <v>18</v>
      </c>
      <c r="B5" s="23" t="s">
        <v>19</v>
      </c>
      <c r="C5" s="22" t="s">
        <v>35</v>
      </c>
      <c r="D5" s="40" t="s">
        <v>21</v>
      </c>
      <c r="E5" s="22" t="s">
        <v>36</v>
      </c>
      <c r="F5" s="7"/>
      <c r="G5" s="86"/>
      <c r="H5" s="22" t="s">
        <v>37</v>
      </c>
      <c r="I5" s="24" t="s">
        <v>24</v>
      </c>
      <c r="J5" s="25" t="str">
        <f t="shared" ca="1" si="0"/>
        <v>Expires on</v>
      </c>
      <c r="K5" s="26">
        <v>44502</v>
      </c>
      <c r="L5" s="31" t="s">
        <v>34</v>
      </c>
      <c r="M5" s="22" t="s">
        <v>25</v>
      </c>
      <c r="N5" s="22" t="s">
        <v>26</v>
      </c>
      <c r="O5" s="22"/>
      <c r="P5" s="27"/>
      <c r="R5" s="29" t="s">
        <v>29</v>
      </c>
      <c r="S5" s="22" t="s">
        <v>30</v>
      </c>
    </row>
    <row r="6" spans="1:19" ht="15" customHeight="1" x14ac:dyDescent="0.25">
      <c r="A6" s="22" t="s">
        <v>18</v>
      </c>
      <c r="B6" s="23" t="s">
        <v>31</v>
      </c>
      <c r="C6" s="22" t="s">
        <v>35</v>
      </c>
      <c r="D6" s="40" t="s">
        <v>21</v>
      </c>
      <c r="E6" s="22"/>
      <c r="F6" s="7"/>
      <c r="G6" s="86"/>
      <c r="H6" s="22"/>
      <c r="I6" s="24" t="s">
        <v>38</v>
      </c>
      <c r="J6" s="25" t="str">
        <f t="shared" ca="1" si="0"/>
        <v>Accepting Applications</v>
      </c>
      <c r="K6" s="26">
        <v>43768</v>
      </c>
      <c r="L6" s="31" t="s">
        <v>34</v>
      </c>
      <c r="M6" s="22" t="s">
        <v>25</v>
      </c>
      <c r="N6" s="22" t="s">
        <v>26</v>
      </c>
      <c r="O6" s="22"/>
      <c r="P6" s="27"/>
      <c r="R6" s="29" t="s">
        <v>29</v>
      </c>
      <c r="S6" s="22" t="s">
        <v>30</v>
      </c>
    </row>
    <row r="7" spans="1:19" ht="15" customHeight="1" x14ac:dyDescent="0.25">
      <c r="A7" s="22" t="s">
        <v>18</v>
      </c>
      <c r="B7" s="23" t="s">
        <v>19</v>
      </c>
      <c r="C7" s="22" t="s">
        <v>39</v>
      </c>
      <c r="D7" s="40" t="s">
        <v>21</v>
      </c>
      <c r="E7" s="22" t="s">
        <v>40</v>
      </c>
      <c r="F7" s="7"/>
      <c r="G7" s="86"/>
      <c r="H7" s="22" t="s">
        <v>41</v>
      </c>
      <c r="I7" s="24" t="s">
        <v>24</v>
      </c>
      <c r="J7" s="25" t="str">
        <f t="shared" ca="1" si="0"/>
        <v>Expires on</v>
      </c>
      <c r="K7" s="26">
        <v>44500</v>
      </c>
      <c r="L7" s="24">
        <f ca="1">TODAY()+30</f>
        <v>44350</v>
      </c>
      <c r="M7" s="22" t="s">
        <v>25</v>
      </c>
      <c r="N7" s="22" t="s">
        <v>26</v>
      </c>
      <c r="O7" s="22"/>
      <c r="P7" s="27"/>
      <c r="Q7" s="28" t="s">
        <v>42</v>
      </c>
      <c r="R7" s="29" t="s">
        <v>29</v>
      </c>
      <c r="S7" s="22" t="s">
        <v>30</v>
      </c>
    </row>
    <row r="8" spans="1:19" ht="15" customHeight="1" x14ac:dyDescent="0.25">
      <c r="A8" s="22" t="s">
        <v>18</v>
      </c>
      <c r="B8" s="23" t="s">
        <v>31</v>
      </c>
      <c r="C8" s="22" t="s">
        <v>39</v>
      </c>
      <c r="D8" s="40" t="s">
        <v>21</v>
      </c>
      <c r="E8" s="22" t="s">
        <v>43</v>
      </c>
      <c r="F8" s="7"/>
      <c r="G8" s="86"/>
      <c r="H8" s="22" t="s">
        <v>44</v>
      </c>
      <c r="I8" s="24" t="s">
        <v>24</v>
      </c>
      <c r="J8" s="25" t="str">
        <f t="shared" ca="1" si="0"/>
        <v>Expires on</v>
      </c>
      <c r="K8" s="26">
        <v>44500</v>
      </c>
      <c r="L8" s="31" t="s">
        <v>34</v>
      </c>
      <c r="M8" s="22" t="s">
        <v>25</v>
      </c>
      <c r="N8" s="22" t="s">
        <v>26</v>
      </c>
      <c r="O8" s="22"/>
      <c r="P8" s="27"/>
      <c r="R8" s="29" t="s">
        <v>29</v>
      </c>
      <c r="S8" s="22" t="s">
        <v>30</v>
      </c>
    </row>
    <row r="9" spans="1:19" ht="15" customHeight="1" x14ac:dyDescent="0.25">
      <c r="A9" s="22" t="s">
        <v>18</v>
      </c>
      <c r="B9" s="23" t="s">
        <v>19</v>
      </c>
      <c r="C9" s="22" t="s">
        <v>45</v>
      </c>
      <c r="D9" s="40" t="s">
        <v>21</v>
      </c>
      <c r="E9" s="22" t="s">
        <v>46</v>
      </c>
      <c r="F9" s="7"/>
      <c r="G9" s="86"/>
      <c r="H9" s="22" t="s">
        <v>47</v>
      </c>
      <c r="I9" s="24" t="s">
        <v>48</v>
      </c>
      <c r="J9" s="25" t="str">
        <f t="shared" ca="1" si="0"/>
        <v>Approved</v>
      </c>
      <c r="K9" s="26">
        <v>44500</v>
      </c>
      <c r="L9" s="31" t="s">
        <v>49</v>
      </c>
      <c r="M9" s="22" t="s">
        <v>25</v>
      </c>
      <c r="N9" s="22" t="s">
        <v>26</v>
      </c>
      <c r="O9" s="22"/>
      <c r="P9" s="27"/>
      <c r="Q9" s="28" t="s">
        <v>50</v>
      </c>
      <c r="R9" s="29" t="s">
        <v>29</v>
      </c>
      <c r="S9" s="22" t="s">
        <v>30</v>
      </c>
    </row>
    <row r="10" spans="1:19" s="38" customFormat="1" ht="15" customHeight="1" x14ac:dyDescent="0.25">
      <c r="A10" s="32" t="s">
        <v>18</v>
      </c>
      <c r="B10" s="39" t="s">
        <v>31</v>
      </c>
      <c r="C10" s="32" t="s">
        <v>45</v>
      </c>
      <c r="D10" s="96" t="s">
        <v>21</v>
      </c>
      <c r="E10" s="32"/>
      <c r="F10" s="32"/>
      <c r="G10" s="90"/>
      <c r="H10" s="32"/>
      <c r="I10" s="34" t="s">
        <v>51</v>
      </c>
      <c r="J10" s="79" t="str">
        <f t="shared" ca="1" si="0"/>
        <v>Not Eligible</v>
      </c>
      <c r="K10" s="35"/>
      <c r="L10" s="107"/>
      <c r="M10" s="32" t="s">
        <v>25</v>
      </c>
      <c r="N10" s="32" t="s">
        <v>26</v>
      </c>
      <c r="O10" s="32" t="s">
        <v>52</v>
      </c>
      <c r="P10" s="32"/>
      <c r="Q10" s="32"/>
      <c r="R10" s="37"/>
      <c r="S10" s="32"/>
    </row>
    <row r="11" spans="1:19" ht="15" customHeight="1" x14ac:dyDescent="0.25">
      <c r="A11" s="22" t="s">
        <v>18</v>
      </c>
      <c r="B11" s="23" t="s">
        <v>19</v>
      </c>
      <c r="C11" s="22" t="s">
        <v>53</v>
      </c>
      <c r="D11" s="40" t="s">
        <v>21</v>
      </c>
      <c r="E11" s="22" t="s">
        <v>54</v>
      </c>
      <c r="F11" s="7"/>
      <c r="G11" s="86"/>
      <c r="H11" s="22" t="s">
        <v>55</v>
      </c>
      <c r="I11" s="24" t="s">
        <v>48</v>
      </c>
      <c r="J11" s="25" t="str">
        <f t="shared" ca="1" si="0"/>
        <v>Approved</v>
      </c>
      <c r="K11" s="143">
        <v>44500</v>
      </c>
      <c r="L11" s="24">
        <f ca="1">TODAY()+60</f>
        <v>44380</v>
      </c>
      <c r="M11" s="22" t="s">
        <v>25</v>
      </c>
      <c r="N11" s="22" t="s">
        <v>26</v>
      </c>
      <c r="O11" s="22"/>
      <c r="P11" s="27"/>
      <c r="R11" s="29" t="s">
        <v>29</v>
      </c>
      <c r="S11" s="22" t="s">
        <v>30</v>
      </c>
    </row>
    <row r="12" spans="1:19" ht="15" customHeight="1" x14ac:dyDescent="0.25">
      <c r="A12" s="22" t="s">
        <v>18</v>
      </c>
      <c r="B12" s="23" t="s">
        <v>31</v>
      </c>
      <c r="C12" s="22" t="s">
        <v>53</v>
      </c>
      <c r="D12" s="40" t="s">
        <v>21</v>
      </c>
      <c r="E12" s="22" t="s">
        <v>56</v>
      </c>
      <c r="F12" s="7"/>
      <c r="G12" s="86"/>
      <c r="H12" s="22" t="s">
        <v>57</v>
      </c>
      <c r="I12" s="24" t="s">
        <v>48</v>
      </c>
      <c r="J12" s="25" t="str">
        <f t="shared" ca="1" si="0"/>
        <v>Approved</v>
      </c>
      <c r="K12" s="143">
        <v>44500</v>
      </c>
      <c r="L12" s="31" t="s">
        <v>34</v>
      </c>
      <c r="M12" s="22" t="s">
        <v>25</v>
      </c>
      <c r="N12" s="22" t="s">
        <v>26</v>
      </c>
      <c r="O12" s="22"/>
      <c r="P12" s="27"/>
      <c r="R12" s="29" t="s">
        <v>29</v>
      </c>
      <c r="S12" s="22" t="s">
        <v>30</v>
      </c>
    </row>
    <row r="13" spans="1:19" ht="15" customHeight="1" x14ac:dyDescent="0.25">
      <c r="A13" s="22" t="s">
        <v>58</v>
      </c>
      <c r="B13" s="23" t="s">
        <v>19</v>
      </c>
      <c r="C13" s="22" t="s">
        <v>20</v>
      </c>
      <c r="D13" s="40" t="s">
        <v>21</v>
      </c>
      <c r="E13" s="22" t="s">
        <v>59</v>
      </c>
      <c r="F13" s="7"/>
      <c r="G13" s="86"/>
      <c r="H13" s="22" t="s">
        <v>60</v>
      </c>
      <c r="I13" s="24" t="s">
        <v>61</v>
      </c>
      <c r="J13" s="25" t="str">
        <f t="shared" ca="1" si="0"/>
        <v>Review Pending</v>
      </c>
      <c r="K13" s="143">
        <v>44500</v>
      </c>
      <c r="L13" s="31" t="s">
        <v>62</v>
      </c>
      <c r="M13" s="22" t="s">
        <v>25</v>
      </c>
      <c r="N13" s="22" t="s">
        <v>26</v>
      </c>
      <c r="O13" s="22"/>
      <c r="P13" s="27"/>
      <c r="Q13" s="28" t="s">
        <v>63</v>
      </c>
      <c r="R13" s="29" t="s">
        <v>29</v>
      </c>
      <c r="S13" s="22" t="s">
        <v>30</v>
      </c>
    </row>
    <row r="14" spans="1:19" ht="15" customHeight="1" x14ac:dyDescent="0.25">
      <c r="A14" s="22" t="s">
        <v>58</v>
      </c>
      <c r="B14" s="23" t="s">
        <v>19</v>
      </c>
      <c r="C14" s="22" t="s">
        <v>35</v>
      </c>
      <c r="D14" s="40" t="s">
        <v>21</v>
      </c>
      <c r="E14" s="22"/>
      <c r="F14" s="7"/>
      <c r="G14" s="86"/>
      <c r="H14" s="22"/>
      <c r="I14" s="24" t="s">
        <v>38</v>
      </c>
      <c r="J14" s="25" t="str">
        <f t="shared" si="0"/>
        <v>Accepting Applications</v>
      </c>
      <c r="K14" s="26"/>
      <c r="L14" s="24">
        <f ca="1">TODAY()-3</f>
        <v>44317</v>
      </c>
      <c r="M14" s="22" t="s">
        <v>25</v>
      </c>
      <c r="N14" s="22" t="s">
        <v>26</v>
      </c>
      <c r="O14" s="22"/>
      <c r="P14" s="27"/>
      <c r="R14" s="29"/>
      <c r="S14" s="22"/>
    </row>
    <row r="15" spans="1:19" ht="15" customHeight="1" x14ac:dyDescent="0.25">
      <c r="A15" s="22" t="s">
        <v>58</v>
      </c>
      <c r="B15" s="23" t="s">
        <v>19</v>
      </c>
      <c r="C15" s="22" t="s">
        <v>39</v>
      </c>
      <c r="D15" s="40" t="s">
        <v>21</v>
      </c>
      <c r="E15" s="22" t="s">
        <v>59</v>
      </c>
      <c r="F15" s="7"/>
      <c r="G15" s="86"/>
      <c r="H15" s="22" t="s">
        <v>60</v>
      </c>
      <c r="I15" s="24" t="s">
        <v>61</v>
      </c>
      <c r="J15" s="25" t="str">
        <f t="shared" ca="1" si="0"/>
        <v>Review Pending</v>
      </c>
      <c r="K15" s="143">
        <v>44500</v>
      </c>
      <c r="L15" s="24"/>
      <c r="M15" s="22" t="s">
        <v>25</v>
      </c>
      <c r="N15" s="22" t="s">
        <v>26</v>
      </c>
      <c r="O15" s="22"/>
      <c r="P15" s="27"/>
      <c r="Q15" s="28" t="s">
        <v>63</v>
      </c>
      <c r="R15" s="29" t="s">
        <v>29</v>
      </c>
      <c r="S15" s="22"/>
    </row>
    <row r="16" spans="1:19" ht="15" customHeight="1" x14ac:dyDescent="0.25">
      <c r="A16" s="22" t="s">
        <v>58</v>
      </c>
      <c r="B16" s="23" t="s">
        <v>19</v>
      </c>
      <c r="C16" s="22" t="s">
        <v>45</v>
      </c>
      <c r="D16" s="40" t="s">
        <v>21</v>
      </c>
      <c r="E16" s="22" t="s">
        <v>64</v>
      </c>
      <c r="F16" s="7"/>
      <c r="G16" s="86"/>
      <c r="H16" s="22" t="s">
        <v>65</v>
      </c>
      <c r="I16" s="24" t="s">
        <v>24</v>
      </c>
      <c r="J16" s="25" t="str">
        <f t="shared" ca="1" si="0"/>
        <v>Expires on</v>
      </c>
      <c r="K16" s="143">
        <v>44500</v>
      </c>
      <c r="L16" s="24"/>
      <c r="M16" s="22" t="s">
        <v>25</v>
      </c>
      <c r="N16" s="22" t="s">
        <v>26</v>
      </c>
      <c r="O16" s="22"/>
      <c r="P16" s="27"/>
      <c r="R16" s="29"/>
      <c r="S16" s="22"/>
    </row>
    <row r="17" spans="1:19" s="70" customFormat="1" ht="15" customHeight="1" x14ac:dyDescent="0.25">
      <c r="A17" s="64" t="s">
        <v>58</v>
      </c>
      <c r="B17" s="65" t="s">
        <v>19</v>
      </c>
      <c r="C17" s="64" t="s">
        <v>45</v>
      </c>
      <c r="D17" s="73" t="s">
        <v>66</v>
      </c>
      <c r="E17" s="64"/>
      <c r="F17" s="64"/>
      <c r="G17" s="89"/>
      <c r="H17" s="64"/>
      <c r="I17" s="67" t="s">
        <v>51</v>
      </c>
      <c r="J17" s="77" t="str">
        <f t="shared" ca="1" si="0"/>
        <v>Not Eligible</v>
      </c>
      <c r="K17" s="68">
        <v>43397</v>
      </c>
      <c r="L17" s="67"/>
      <c r="M17" s="64" t="s">
        <v>25</v>
      </c>
      <c r="N17" s="64" t="s">
        <v>26</v>
      </c>
      <c r="O17" s="64"/>
      <c r="P17" s="64" t="s">
        <v>67</v>
      </c>
      <c r="Q17" s="64"/>
      <c r="R17" s="69"/>
      <c r="S17" s="64"/>
    </row>
    <row r="18" spans="1:19" ht="15" customHeight="1" x14ac:dyDescent="0.25">
      <c r="A18" s="22" t="s">
        <v>58</v>
      </c>
      <c r="B18" s="23" t="s">
        <v>19</v>
      </c>
      <c r="C18" s="22" t="s">
        <v>53</v>
      </c>
      <c r="D18" s="40" t="s">
        <v>21</v>
      </c>
      <c r="E18" s="22"/>
      <c r="F18" s="7"/>
      <c r="G18" s="86"/>
      <c r="H18" s="22"/>
      <c r="I18" s="24" t="s">
        <v>38</v>
      </c>
      <c r="J18" s="25" t="str">
        <f t="shared" si="0"/>
        <v>Accepting Applications</v>
      </c>
      <c r="K18" s="26"/>
      <c r="L18" s="24"/>
      <c r="M18" s="22" t="s">
        <v>25</v>
      </c>
      <c r="N18" s="22" t="s">
        <v>26</v>
      </c>
      <c r="O18" s="22"/>
      <c r="P18" s="27"/>
      <c r="R18" s="29"/>
      <c r="S18" s="22"/>
    </row>
    <row r="19" spans="1:19" ht="15" customHeight="1" x14ac:dyDescent="0.25">
      <c r="A19" s="64" t="s">
        <v>68</v>
      </c>
      <c r="B19" s="33" t="s">
        <v>19</v>
      </c>
      <c r="C19" s="32"/>
      <c r="D19" s="96"/>
      <c r="E19" s="32"/>
      <c r="F19" s="52"/>
      <c r="G19" s="90"/>
      <c r="H19" s="32"/>
      <c r="I19" s="34" t="s">
        <v>51</v>
      </c>
      <c r="J19" s="77" t="str">
        <f t="shared" ca="1" si="0"/>
        <v>Not Eligible</v>
      </c>
      <c r="K19" s="35"/>
      <c r="L19" s="34"/>
      <c r="M19" s="32" t="s">
        <v>25</v>
      </c>
      <c r="N19" s="32" t="s">
        <v>26</v>
      </c>
      <c r="O19" s="32" t="s">
        <v>69</v>
      </c>
      <c r="P19" s="27"/>
      <c r="R19" s="29"/>
      <c r="S19" s="22"/>
    </row>
    <row r="20" spans="1:19" ht="15" customHeight="1" x14ac:dyDescent="0.25">
      <c r="A20" s="22" t="s">
        <v>70</v>
      </c>
      <c r="B20" s="23" t="s">
        <v>19</v>
      </c>
      <c r="C20" s="22" t="s">
        <v>20</v>
      </c>
      <c r="D20" s="40" t="s">
        <v>21</v>
      </c>
      <c r="E20" s="22" t="s">
        <v>40</v>
      </c>
      <c r="F20" s="7"/>
      <c r="G20" s="86"/>
      <c r="H20" s="22" t="s">
        <v>71</v>
      </c>
      <c r="I20" s="24" t="s">
        <v>24</v>
      </c>
      <c r="J20" s="25" t="str">
        <f t="shared" ca="1" si="0"/>
        <v>Expires on</v>
      </c>
      <c r="K20" s="143">
        <v>44500</v>
      </c>
      <c r="L20" s="24"/>
      <c r="M20" s="22" t="s">
        <v>25</v>
      </c>
      <c r="N20" s="22" t="s">
        <v>26</v>
      </c>
      <c r="O20" s="22"/>
      <c r="P20" s="27"/>
      <c r="Q20" s="28" t="s">
        <v>72</v>
      </c>
      <c r="R20" s="29"/>
      <c r="S20" s="22"/>
    </row>
    <row r="21" spans="1:19" ht="15" customHeight="1" x14ac:dyDescent="0.25">
      <c r="A21" s="22" t="s">
        <v>70</v>
      </c>
      <c r="B21" s="23" t="s">
        <v>19</v>
      </c>
      <c r="C21" s="22" t="s">
        <v>35</v>
      </c>
      <c r="D21" s="40" t="s">
        <v>21</v>
      </c>
      <c r="E21" s="22" t="s">
        <v>73</v>
      </c>
      <c r="F21" s="7"/>
      <c r="G21" s="86"/>
      <c r="H21" s="22" t="s">
        <v>74</v>
      </c>
      <c r="I21" s="24" t="s">
        <v>24</v>
      </c>
      <c r="J21" s="25" t="str">
        <f t="shared" ca="1" si="0"/>
        <v>Expires on</v>
      </c>
      <c r="K21" s="143">
        <v>44500</v>
      </c>
      <c r="L21" s="24"/>
      <c r="M21" s="22" t="s">
        <v>25</v>
      </c>
      <c r="N21" s="22" t="s">
        <v>26</v>
      </c>
      <c r="O21" s="22"/>
      <c r="P21" s="27"/>
      <c r="Q21" s="28" t="s">
        <v>75</v>
      </c>
      <c r="R21" s="29"/>
      <c r="S21" s="22"/>
    </row>
    <row r="22" spans="1:19" ht="15" customHeight="1" x14ac:dyDescent="0.25">
      <c r="A22" s="22" t="s">
        <v>70</v>
      </c>
      <c r="B22" s="23" t="s">
        <v>19</v>
      </c>
      <c r="C22" s="22" t="s">
        <v>39</v>
      </c>
      <c r="D22" s="40" t="s">
        <v>21</v>
      </c>
      <c r="E22" s="22" t="s">
        <v>76</v>
      </c>
      <c r="F22" s="7"/>
      <c r="G22" s="86"/>
      <c r="H22" s="22" t="s">
        <v>77</v>
      </c>
      <c r="I22" s="24" t="s">
        <v>24</v>
      </c>
      <c r="J22" s="25" t="str">
        <f t="shared" ca="1" si="0"/>
        <v>Expires on</v>
      </c>
      <c r="K22" s="143">
        <v>44500</v>
      </c>
      <c r="L22" s="24"/>
      <c r="M22" s="22" t="s">
        <v>25</v>
      </c>
      <c r="N22" s="22" t="s">
        <v>26</v>
      </c>
      <c r="O22" s="22"/>
      <c r="P22" s="27"/>
      <c r="R22" s="29"/>
      <c r="S22" s="22"/>
    </row>
    <row r="23" spans="1:19" ht="15" customHeight="1" x14ac:dyDescent="0.25">
      <c r="A23" s="22" t="s">
        <v>70</v>
      </c>
      <c r="B23" s="23" t="s">
        <v>19</v>
      </c>
      <c r="C23" s="22" t="s">
        <v>45</v>
      </c>
      <c r="D23" s="40" t="s">
        <v>21</v>
      </c>
      <c r="E23" s="22" t="s">
        <v>78</v>
      </c>
      <c r="F23" s="7"/>
      <c r="G23" s="86"/>
      <c r="H23" s="22" t="s">
        <v>79</v>
      </c>
      <c r="I23" s="24" t="s">
        <v>61</v>
      </c>
      <c r="J23" s="25" t="str">
        <f t="shared" ca="1" si="0"/>
        <v>Review Pending</v>
      </c>
      <c r="K23" s="143">
        <v>44500</v>
      </c>
      <c r="L23" s="24"/>
      <c r="M23" s="22" t="s">
        <v>25</v>
      </c>
      <c r="N23" s="22" t="s">
        <v>26</v>
      </c>
      <c r="O23" s="22"/>
      <c r="P23" s="27"/>
      <c r="R23" s="29"/>
      <c r="S23" s="22"/>
    </row>
    <row r="24" spans="1:19" ht="15" customHeight="1" x14ac:dyDescent="0.25">
      <c r="A24" s="22" t="s">
        <v>70</v>
      </c>
      <c r="B24" s="23" t="s">
        <v>19</v>
      </c>
      <c r="C24" s="22" t="s">
        <v>53</v>
      </c>
      <c r="D24" s="40" t="s">
        <v>21</v>
      </c>
      <c r="E24" s="22" t="s">
        <v>80</v>
      </c>
      <c r="F24" s="7"/>
      <c r="G24" s="86">
        <v>440</v>
      </c>
      <c r="H24" s="22">
        <v>405572</v>
      </c>
      <c r="I24" s="24" t="s">
        <v>24</v>
      </c>
      <c r="J24" s="25" t="str">
        <f t="shared" ca="1" si="0"/>
        <v>Expires on</v>
      </c>
      <c r="K24" s="143">
        <v>44500</v>
      </c>
      <c r="L24" s="24"/>
      <c r="M24" s="22" t="s">
        <v>25</v>
      </c>
      <c r="N24" s="22" t="s">
        <v>26</v>
      </c>
      <c r="O24" s="22"/>
      <c r="P24" s="27"/>
      <c r="R24" s="29"/>
      <c r="S24" s="22"/>
    </row>
    <row r="25" spans="1:19" s="38" customFormat="1" ht="15" customHeight="1" x14ac:dyDescent="0.25">
      <c r="A25" s="32" t="s">
        <v>70</v>
      </c>
      <c r="B25" s="39" t="s">
        <v>31</v>
      </c>
      <c r="C25" s="32"/>
      <c r="D25" s="96"/>
      <c r="E25" s="32"/>
      <c r="F25" s="32"/>
      <c r="G25" s="90"/>
      <c r="H25" s="85"/>
      <c r="I25" s="34" t="s">
        <v>51</v>
      </c>
      <c r="J25" s="79" t="str">
        <f t="shared" ca="1" si="0"/>
        <v>Not Eligible</v>
      </c>
      <c r="K25" s="35"/>
      <c r="L25" s="34"/>
      <c r="M25" s="32" t="s">
        <v>25</v>
      </c>
      <c r="N25" s="32" t="s">
        <v>26</v>
      </c>
      <c r="O25" s="32" t="s">
        <v>81</v>
      </c>
      <c r="P25" s="32"/>
      <c r="Q25" s="32"/>
      <c r="R25" s="37"/>
      <c r="S25" s="32"/>
    </row>
    <row r="26" spans="1:19" ht="15" customHeight="1" x14ac:dyDescent="0.25">
      <c r="A26" s="22" t="s">
        <v>82</v>
      </c>
      <c r="B26" s="36" t="s">
        <v>19</v>
      </c>
      <c r="C26" s="22" t="s">
        <v>20</v>
      </c>
      <c r="D26" s="40" t="s">
        <v>21</v>
      </c>
      <c r="E26" s="22" t="s">
        <v>83</v>
      </c>
      <c r="F26" s="22"/>
      <c r="G26" s="86"/>
      <c r="H26" s="22" t="s">
        <v>84</v>
      </c>
      <c r="I26" s="24" t="s">
        <v>24</v>
      </c>
      <c r="J26" s="25" t="str">
        <f t="shared" ca="1" si="0"/>
        <v>Expires on</v>
      </c>
      <c r="K26" s="26">
        <v>44500</v>
      </c>
      <c r="L26" s="24"/>
      <c r="M26" s="22" t="s">
        <v>25</v>
      </c>
      <c r="N26" s="22" t="s">
        <v>26</v>
      </c>
      <c r="O26" s="22" t="s">
        <v>85</v>
      </c>
      <c r="P26" s="27"/>
      <c r="R26" s="29"/>
      <c r="S26" s="22"/>
    </row>
    <row r="27" spans="1:19" ht="15" customHeight="1" x14ac:dyDescent="0.25">
      <c r="A27" s="22" t="s">
        <v>82</v>
      </c>
      <c r="B27" s="36" t="s">
        <v>19</v>
      </c>
      <c r="C27" s="22" t="s">
        <v>35</v>
      </c>
      <c r="D27" s="40" t="s">
        <v>21</v>
      </c>
      <c r="E27" s="22" t="s">
        <v>83</v>
      </c>
      <c r="F27" s="22"/>
      <c r="G27" s="86"/>
      <c r="H27" s="22" t="s">
        <v>84</v>
      </c>
      <c r="I27" s="24" t="s">
        <v>24</v>
      </c>
      <c r="J27" s="25" t="str">
        <f t="shared" ca="1" si="0"/>
        <v>Expires on</v>
      </c>
      <c r="K27" s="26">
        <v>44500</v>
      </c>
      <c r="L27" s="24"/>
      <c r="M27" s="22" t="s">
        <v>25</v>
      </c>
      <c r="N27" s="22" t="s">
        <v>26</v>
      </c>
      <c r="O27" s="22" t="s">
        <v>85</v>
      </c>
      <c r="P27" s="27"/>
      <c r="R27" s="29"/>
      <c r="S27" s="22"/>
    </row>
    <row r="28" spans="1:19" ht="15" customHeight="1" x14ac:dyDescent="0.25">
      <c r="A28" s="22" t="s">
        <v>82</v>
      </c>
      <c r="B28" s="36" t="s">
        <v>19</v>
      </c>
      <c r="C28" s="22" t="s">
        <v>39</v>
      </c>
      <c r="D28" s="40" t="s">
        <v>21</v>
      </c>
      <c r="E28" s="22" t="s">
        <v>83</v>
      </c>
      <c r="F28" s="22"/>
      <c r="G28" s="86"/>
      <c r="H28" s="22" t="s">
        <v>84</v>
      </c>
      <c r="I28" s="24" t="s">
        <v>24</v>
      </c>
      <c r="J28" s="25" t="str">
        <f t="shared" ca="1" si="0"/>
        <v>Expires on</v>
      </c>
      <c r="K28" s="26">
        <v>44500</v>
      </c>
      <c r="L28" s="24"/>
      <c r="M28" s="22" t="s">
        <v>25</v>
      </c>
      <c r="N28" s="22" t="s">
        <v>26</v>
      </c>
      <c r="O28" s="22" t="s">
        <v>85</v>
      </c>
      <c r="P28" s="27"/>
      <c r="R28" s="29"/>
      <c r="S28" s="22"/>
    </row>
    <row r="29" spans="1:19" ht="15" customHeight="1" x14ac:dyDescent="0.25">
      <c r="A29" s="22" t="s">
        <v>82</v>
      </c>
      <c r="B29" s="36" t="s">
        <v>19</v>
      </c>
      <c r="C29" s="22" t="s">
        <v>86</v>
      </c>
      <c r="D29" s="40" t="s">
        <v>21</v>
      </c>
      <c r="E29" s="22" t="s">
        <v>83</v>
      </c>
      <c r="F29" s="22"/>
      <c r="G29" s="86"/>
      <c r="H29" s="22" t="s">
        <v>84</v>
      </c>
      <c r="I29" s="24" t="s">
        <v>24</v>
      </c>
      <c r="J29" s="25" t="str">
        <f t="shared" ca="1" si="0"/>
        <v>Expires on</v>
      </c>
      <c r="K29" s="26">
        <v>44500</v>
      </c>
      <c r="L29" s="24"/>
      <c r="M29" s="22" t="s">
        <v>25</v>
      </c>
      <c r="N29" s="22" t="s">
        <v>26</v>
      </c>
      <c r="O29" s="22" t="s">
        <v>85</v>
      </c>
      <c r="P29" s="27"/>
      <c r="R29" s="29"/>
      <c r="S29" s="22"/>
    </row>
    <row r="30" spans="1:19" ht="15" customHeight="1" x14ac:dyDescent="0.25">
      <c r="A30" s="22" t="s">
        <v>82</v>
      </c>
      <c r="B30" s="36" t="s">
        <v>19</v>
      </c>
      <c r="C30" s="22" t="s">
        <v>53</v>
      </c>
      <c r="D30" s="40" t="s">
        <v>21</v>
      </c>
      <c r="E30" s="22" t="s">
        <v>83</v>
      </c>
      <c r="F30" s="22"/>
      <c r="G30" s="86"/>
      <c r="H30" s="22" t="s">
        <v>84</v>
      </c>
      <c r="I30" s="24" t="s">
        <v>24</v>
      </c>
      <c r="J30" s="25" t="str">
        <f t="shared" ca="1" si="0"/>
        <v>Expires on</v>
      </c>
      <c r="K30" s="26">
        <v>44500</v>
      </c>
      <c r="L30" s="24"/>
      <c r="M30" s="24" t="s">
        <v>25</v>
      </c>
      <c r="N30" s="22" t="s">
        <v>26</v>
      </c>
      <c r="O30" s="22" t="s">
        <v>85</v>
      </c>
      <c r="P30" s="27"/>
      <c r="R30" s="29"/>
      <c r="S30" s="22"/>
    </row>
    <row r="31" spans="1:19" ht="15" customHeight="1" x14ac:dyDescent="0.25">
      <c r="A31" s="22" t="s">
        <v>87</v>
      </c>
      <c r="B31" s="36" t="s">
        <v>19</v>
      </c>
      <c r="C31" s="22" t="s">
        <v>88</v>
      </c>
      <c r="D31" s="40" t="s">
        <v>89</v>
      </c>
      <c r="E31" s="22" t="s">
        <v>36</v>
      </c>
      <c r="F31" s="22"/>
      <c r="G31" s="86"/>
      <c r="H31" s="22" t="s">
        <v>90</v>
      </c>
      <c r="I31" s="24" t="s">
        <v>24</v>
      </c>
      <c r="J31" s="25" t="str">
        <f t="shared" ca="1" si="0"/>
        <v>Expires on</v>
      </c>
      <c r="K31" s="26">
        <v>44500</v>
      </c>
      <c r="L31" s="24"/>
      <c r="M31" s="24" t="s">
        <v>25</v>
      </c>
      <c r="N31" s="22" t="s">
        <v>26</v>
      </c>
      <c r="O31" s="22"/>
      <c r="P31" s="27"/>
      <c r="Q31" s="28" t="s">
        <v>91</v>
      </c>
      <c r="R31" s="29"/>
      <c r="S31" s="22"/>
    </row>
    <row r="32" spans="1:19" ht="15" customHeight="1" x14ac:dyDescent="0.25">
      <c r="A32" s="22" t="s">
        <v>87</v>
      </c>
      <c r="B32" s="36" t="s">
        <v>19</v>
      </c>
      <c r="C32" s="22" t="s">
        <v>86</v>
      </c>
      <c r="D32" s="40" t="s">
        <v>89</v>
      </c>
      <c r="E32" s="22" t="s">
        <v>36</v>
      </c>
      <c r="F32" s="22"/>
      <c r="G32" s="86"/>
      <c r="H32" s="22" t="s">
        <v>90</v>
      </c>
      <c r="I32" s="24" t="s">
        <v>24</v>
      </c>
      <c r="J32" s="25" t="str">
        <f t="shared" ca="1" si="0"/>
        <v>Expires on</v>
      </c>
      <c r="K32" s="26">
        <v>44500</v>
      </c>
      <c r="L32" s="24"/>
      <c r="M32" s="24" t="s">
        <v>25</v>
      </c>
      <c r="N32" s="22" t="s">
        <v>26</v>
      </c>
      <c r="O32" s="22"/>
      <c r="P32" s="27"/>
      <c r="Q32" s="28" t="s">
        <v>91</v>
      </c>
      <c r="R32" s="29"/>
      <c r="S32" s="22"/>
    </row>
    <row r="33" spans="1:19" s="70" customFormat="1" ht="15" customHeight="1" x14ac:dyDescent="0.25">
      <c r="A33" s="64" t="s">
        <v>92</v>
      </c>
      <c r="B33" s="65" t="s">
        <v>19</v>
      </c>
      <c r="C33" s="64"/>
      <c r="D33" s="73" t="s">
        <v>51</v>
      </c>
      <c r="E33" s="64"/>
      <c r="F33" s="66"/>
      <c r="G33" s="89"/>
      <c r="H33" s="64"/>
      <c r="I33" s="67" t="s">
        <v>51</v>
      </c>
      <c r="J33" s="77" t="str">
        <f t="shared" ca="1" si="0"/>
        <v>Not Eligible</v>
      </c>
      <c r="K33" s="68"/>
      <c r="L33" s="67"/>
      <c r="M33" s="67" t="s">
        <v>93</v>
      </c>
      <c r="N33" s="64" t="s">
        <v>26</v>
      </c>
      <c r="O33" s="64" t="s">
        <v>94</v>
      </c>
      <c r="P33" s="64"/>
      <c r="Q33" s="64"/>
      <c r="R33" s="69"/>
      <c r="S33" s="64"/>
    </row>
    <row r="34" spans="1:19" s="70" customFormat="1" ht="15" customHeight="1" x14ac:dyDescent="0.25">
      <c r="A34" s="64" t="s">
        <v>95</v>
      </c>
      <c r="B34" s="65" t="s">
        <v>19</v>
      </c>
      <c r="C34" s="64"/>
      <c r="D34" s="73" t="s">
        <v>51</v>
      </c>
      <c r="E34" s="64"/>
      <c r="F34" s="66"/>
      <c r="G34" s="89"/>
      <c r="H34" s="64"/>
      <c r="I34" s="67" t="s">
        <v>51</v>
      </c>
      <c r="J34" s="77" t="str">
        <f t="shared" ca="1" si="0"/>
        <v>Not Eligible</v>
      </c>
      <c r="K34" s="68"/>
      <c r="L34" s="67"/>
      <c r="M34" s="67" t="s">
        <v>25</v>
      </c>
      <c r="N34" s="64" t="s">
        <v>26</v>
      </c>
      <c r="O34" s="64" t="s">
        <v>96</v>
      </c>
      <c r="P34" s="64"/>
      <c r="Q34" s="64"/>
      <c r="R34" s="66" t="s">
        <v>97</v>
      </c>
      <c r="S34" s="64" t="s">
        <v>30</v>
      </c>
    </row>
    <row r="35" spans="1:19" s="70" customFormat="1" ht="15" customHeight="1" x14ac:dyDescent="0.25">
      <c r="A35" s="64" t="s">
        <v>98</v>
      </c>
      <c r="B35" s="65" t="s">
        <v>19</v>
      </c>
      <c r="C35" s="64"/>
      <c r="D35" s="73" t="s">
        <v>51</v>
      </c>
      <c r="E35" s="64"/>
      <c r="F35" s="66"/>
      <c r="G35" s="89"/>
      <c r="H35" s="64"/>
      <c r="I35" s="67" t="s">
        <v>51</v>
      </c>
      <c r="J35" s="77" t="str">
        <f t="shared" ca="1" si="0"/>
        <v>Not Eligible</v>
      </c>
      <c r="K35" s="68"/>
      <c r="L35" s="67"/>
      <c r="M35" s="67" t="s">
        <v>25</v>
      </c>
      <c r="N35" s="64" t="s">
        <v>26</v>
      </c>
      <c r="O35" s="64"/>
      <c r="P35" s="64"/>
      <c r="Q35" s="64"/>
      <c r="R35" s="66"/>
      <c r="S35" s="64" t="s">
        <v>30</v>
      </c>
    </row>
    <row r="36" spans="1:19" s="70" customFormat="1" ht="15" customHeight="1" x14ac:dyDescent="0.25">
      <c r="A36" s="64" t="s">
        <v>99</v>
      </c>
      <c r="B36" s="65" t="s">
        <v>19</v>
      </c>
      <c r="C36" s="64"/>
      <c r="D36" s="73" t="s">
        <v>51</v>
      </c>
      <c r="E36" s="64"/>
      <c r="F36" s="66"/>
      <c r="G36" s="89"/>
      <c r="H36" s="64"/>
      <c r="I36" s="67" t="s">
        <v>51</v>
      </c>
      <c r="J36" s="77" t="str">
        <f t="shared" ca="1" si="0"/>
        <v>Not Eligible</v>
      </c>
      <c r="K36" s="68"/>
      <c r="L36" s="67"/>
      <c r="M36" s="67" t="s">
        <v>25</v>
      </c>
      <c r="N36" s="64" t="s">
        <v>26</v>
      </c>
      <c r="O36" s="64"/>
      <c r="P36" s="64"/>
      <c r="Q36" s="64"/>
      <c r="R36" s="69"/>
      <c r="S36" s="64"/>
    </row>
    <row r="37" spans="1:19" ht="15" customHeight="1" x14ac:dyDescent="0.25">
      <c r="A37" s="22" t="s">
        <v>100</v>
      </c>
      <c r="B37" s="23" t="s">
        <v>19</v>
      </c>
      <c r="C37" s="22" t="s">
        <v>101</v>
      </c>
      <c r="D37" s="40" t="s">
        <v>102</v>
      </c>
      <c r="E37" s="22" t="s">
        <v>103</v>
      </c>
      <c r="F37" s="7"/>
      <c r="G37" s="86"/>
      <c r="H37" s="22" t="s">
        <v>104</v>
      </c>
      <c r="I37" s="24" t="s">
        <v>24</v>
      </c>
      <c r="J37" s="25" t="str">
        <f t="shared" ca="1" si="0"/>
        <v>Expires on</v>
      </c>
      <c r="K37" s="143">
        <v>44500</v>
      </c>
      <c r="L37" s="24"/>
      <c r="M37" s="24" t="s">
        <v>93</v>
      </c>
      <c r="N37" s="22" t="s">
        <v>26</v>
      </c>
      <c r="O37" s="22"/>
      <c r="P37" s="27"/>
      <c r="R37" s="29"/>
      <c r="S37" s="22"/>
    </row>
    <row r="38" spans="1:19" s="70" customFormat="1" ht="15" customHeight="1" x14ac:dyDescent="0.25">
      <c r="A38" s="64" t="s">
        <v>105</v>
      </c>
      <c r="B38" s="71" t="s">
        <v>19</v>
      </c>
      <c r="C38" s="64"/>
      <c r="D38" s="73" t="s">
        <v>51</v>
      </c>
      <c r="E38" s="64"/>
      <c r="F38" s="64"/>
      <c r="G38" s="89"/>
      <c r="H38" s="64"/>
      <c r="I38" s="67" t="s">
        <v>51</v>
      </c>
      <c r="J38" s="77" t="str">
        <f t="shared" ca="1" si="0"/>
        <v>Not Eligible</v>
      </c>
      <c r="K38" s="68"/>
      <c r="L38" s="67"/>
      <c r="M38" s="67" t="s">
        <v>25</v>
      </c>
      <c r="N38" s="64" t="s">
        <v>26</v>
      </c>
      <c r="O38" s="78" t="s">
        <v>106</v>
      </c>
      <c r="P38" s="64"/>
      <c r="Q38" s="64"/>
      <c r="R38" s="69"/>
      <c r="S38" s="64"/>
    </row>
    <row r="39" spans="1:19" s="70" customFormat="1" ht="15" customHeight="1" x14ac:dyDescent="0.25">
      <c r="A39" s="64" t="s">
        <v>107</v>
      </c>
      <c r="B39" s="71" t="s">
        <v>19</v>
      </c>
      <c r="C39" s="64"/>
      <c r="D39" s="73" t="s">
        <v>51</v>
      </c>
      <c r="E39" s="64"/>
      <c r="F39" s="64"/>
      <c r="G39" s="89"/>
      <c r="H39" s="64"/>
      <c r="I39" s="67" t="s">
        <v>51</v>
      </c>
      <c r="J39" s="79" t="str">
        <f t="shared" ca="1" si="0"/>
        <v>Not Eligible</v>
      </c>
      <c r="K39" s="68"/>
      <c r="L39" s="67"/>
      <c r="M39" s="67" t="s">
        <v>25</v>
      </c>
      <c r="N39" s="64" t="s">
        <v>26</v>
      </c>
      <c r="O39" s="64" t="s">
        <v>108</v>
      </c>
      <c r="P39" s="64"/>
      <c r="Q39" s="64"/>
      <c r="R39" s="69"/>
      <c r="S39" s="64"/>
    </row>
    <row r="40" spans="1:19" s="38" customFormat="1" ht="15" customHeight="1" x14ac:dyDescent="0.25">
      <c r="A40" s="22" t="s">
        <v>109</v>
      </c>
      <c r="B40" s="36" t="s">
        <v>19</v>
      </c>
      <c r="C40" s="22" t="s">
        <v>88</v>
      </c>
      <c r="D40" s="40" t="s">
        <v>21</v>
      </c>
      <c r="E40" s="22" t="s">
        <v>83</v>
      </c>
      <c r="F40" s="22"/>
      <c r="G40" s="86">
        <v>636</v>
      </c>
      <c r="H40" s="22">
        <v>402978</v>
      </c>
      <c r="I40" s="24" t="s">
        <v>24</v>
      </c>
      <c r="J40" s="25" t="str">
        <f t="shared" ca="1" si="0"/>
        <v>Expires on</v>
      </c>
      <c r="K40" s="26">
        <v>44500</v>
      </c>
      <c r="L40" s="24"/>
      <c r="M40" s="24" t="s">
        <v>25</v>
      </c>
      <c r="N40" s="22" t="s">
        <v>26</v>
      </c>
      <c r="O40" s="22"/>
      <c r="P40" s="32"/>
      <c r="Q40" s="32"/>
      <c r="R40" s="37"/>
      <c r="S40" s="32"/>
    </row>
    <row r="41" spans="1:19" s="38" customFormat="1" ht="15" customHeight="1" x14ac:dyDescent="0.25">
      <c r="A41" s="22" t="s">
        <v>109</v>
      </c>
      <c r="B41" s="36" t="s">
        <v>19</v>
      </c>
      <c r="C41" s="22" t="s">
        <v>39</v>
      </c>
      <c r="D41" s="40" t="s">
        <v>21</v>
      </c>
      <c r="E41" s="22" t="s">
        <v>110</v>
      </c>
      <c r="F41" s="22"/>
      <c r="G41" s="86"/>
      <c r="H41" s="22" t="s">
        <v>111</v>
      </c>
      <c r="I41" s="24" t="s">
        <v>24</v>
      </c>
      <c r="J41" s="25" t="str">
        <f t="shared" ca="1" si="0"/>
        <v>Expires on</v>
      </c>
      <c r="K41" s="26">
        <v>44500</v>
      </c>
      <c r="L41" s="24"/>
      <c r="M41" s="24" t="s">
        <v>25</v>
      </c>
      <c r="N41" s="22" t="s">
        <v>26</v>
      </c>
      <c r="O41" s="22"/>
      <c r="P41" s="32"/>
      <c r="Q41" s="32"/>
      <c r="R41" s="37"/>
      <c r="S41" s="32"/>
    </row>
    <row r="42" spans="1:19" s="38" customFormat="1" ht="15" customHeight="1" x14ac:dyDescent="0.25">
      <c r="A42" s="22" t="s">
        <v>109</v>
      </c>
      <c r="B42" s="36" t="s">
        <v>19</v>
      </c>
      <c r="C42" s="22" t="s">
        <v>86</v>
      </c>
      <c r="D42" s="40" t="s">
        <v>21</v>
      </c>
      <c r="E42" s="22" t="s">
        <v>112</v>
      </c>
      <c r="F42" s="22"/>
      <c r="G42" s="86"/>
      <c r="H42" s="22" t="s">
        <v>113</v>
      </c>
      <c r="I42" s="24" t="s">
        <v>114</v>
      </c>
      <c r="J42" s="25"/>
      <c r="K42" s="26">
        <v>44500</v>
      </c>
      <c r="L42" s="24"/>
      <c r="M42" s="24" t="s">
        <v>25</v>
      </c>
      <c r="N42" s="22" t="s">
        <v>26</v>
      </c>
      <c r="O42" s="22"/>
      <c r="P42" s="32"/>
      <c r="Q42" s="32"/>
      <c r="R42" s="37"/>
      <c r="S42" s="32"/>
    </row>
    <row r="43" spans="1:19" s="38" customFormat="1" ht="15" customHeight="1" x14ac:dyDescent="0.25">
      <c r="A43" s="22" t="s">
        <v>109</v>
      </c>
      <c r="B43" s="36" t="s">
        <v>19</v>
      </c>
      <c r="C43" s="22" t="s">
        <v>53</v>
      </c>
      <c r="D43" s="40" t="s">
        <v>21</v>
      </c>
      <c r="E43" s="22" t="s">
        <v>73</v>
      </c>
      <c r="F43" s="22"/>
      <c r="G43" s="86"/>
      <c r="H43" s="22" t="s">
        <v>115</v>
      </c>
      <c r="I43" s="24" t="s">
        <v>61</v>
      </c>
      <c r="J43" s="25" t="str">
        <f t="shared" ca="1" si="0"/>
        <v>Review Pending</v>
      </c>
      <c r="K43" s="26">
        <v>43732</v>
      </c>
      <c r="L43" s="24"/>
      <c r="M43" s="24" t="s">
        <v>25</v>
      </c>
      <c r="N43" s="22" t="s">
        <v>26</v>
      </c>
      <c r="O43" s="22"/>
      <c r="P43" s="32"/>
      <c r="Q43" s="32"/>
      <c r="R43" s="37"/>
      <c r="S43" s="32"/>
    </row>
    <row r="44" spans="1:19" s="38" customFormat="1" ht="15" customHeight="1" x14ac:dyDescent="0.25">
      <c r="A44" s="64" t="s">
        <v>116</v>
      </c>
      <c r="B44" s="71" t="s">
        <v>19</v>
      </c>
      <c r="C44" s="64"/>
      <c r="D44" s="73" t="s">
        <v>51</v>
      </c>
      <c r="E44" s="64"/>
      <c r="F44" s="64"/>
      <c r="G44" s="89"/>
      <c r="H44" s="64"/>
      <c r="I44" s="67" t="s">
        <v>51</v>
      </c>
      <c r="J44" s="79" t="str">
        <f t="shared" ca="1" si="0"/>
        <v>Not Eligible</v>
      </c>
      <c r="K44" s="68"/>
      <c r="L44" s="67"/>
      <c r="M44" s="67" t="s">
        <v>25</v>
      </c>
      <c r="N44" s="64" t="s">
        <v>26</v>
      </c>
      <c r="O44" s="64" t="s">
        <v>117</v>
      </c>
      <c r="P44" s="32"/>
      <c r="Q44" s="32"/>
      <c r="R44" s="37"/>
      <c r="S44" s="32"/>
    </row>
    <row r="45" spans="1:19" s="38" customFormat="1" ht="15" customHeight="1" x14ac:dyDescent="0.25">
      <c r="A45" s="22" t="s">
        <v>118</v>
      </c>
      <c r="B45" s="36" t="s">
        <v>19</v>
      </c>
      <c r="C45" s="22" t="s">
        <v>88</v>
      </c>
      <c r="D45" s="40" t="s">
        <v>21</v>
      </c>
      <c r="E45" s="22" t="s">
        <v>73</v>
      </c>
      <c r="F45" s="22"/>
      <c r="G45" s="86"/>
      <c r="H45" s="22" t="s">
        <v>119</v>
      </c>
      <c r="I45" s="24" t="s">
        <v>61</v>
      </c>
      <c r="J45" s="25" t="str">
        <f t="shared" ca="1" si="0"/>
        <v>Review Pending</v>
      </c>
      <c r="K45" s="26">
        <v>43893</v>
      </c>
      <c r="L45" s="24"/>
      <c r="M45" s="24" t="s">
        <v>25</v>
      </c>
      <c r="N45" s="22" t="s">
        <v>26</v>
      </c>
      <c r="O45" s="22"/>
      <c r="P45" s="32"/>
      <c r="Q45" s="32"/>
      <c r="R45" s="37"/>
      <c r="S45" s="32"/>
    </row>
    <row r="46" spans="1:19" s="38" customFormat="1" ht="15" customHeight="1" x14ac:dyDescent="0.25">
      <c r="A46" s="22" t="s">
        <v>118</v>
      </c>
      <c r="B46" s="36" t="s">
        <v>19</v>
      </c>
      <c r="C46" s="22" t="s">
        <v>53</v>
      </c>
      <c r="D46" s="40" t="s">
        <v>21</v>
      </c>
      <c r="E46" s="22" t="s">
        <v>73</v>
      </c>
      <c r="F46" s="22"/>
      <c r="G46" s="86"/>
      <c r="H46" s="22" t="s">
        <v>119</v>
      </c>
      <c r="I46" s="24" t="s">
        <v>61</v>
      </c>
      <c r="J46" s="25" t="str">
        <f t="shared" ca="1" si="0"/>
        <v>Review Pending</v>
      </c>
      <c r="K46" s="26">
        <v>43893</v>
      </c>
      <c r="L46" s="24"/>
      <c r="M46" s="24" t="s">
        <v>25</v>
      </c>
      <c r="N46" s="22" t="s">
        <v>26</v>
      </c>
      <c r="O46" s="22"/>
      <c r="P46" s="32"/>
      <c r="Q46" s="32"/>
      <c r="R46" s="37"/>
      <c r="S46" s="32"/>
    </row>
    <row r="47" spans="1:19" s="38" customFormat="1" ht="15" customHeight="1" x14ac:dyDescent="0.25">
      <c r="A47" s="64" t="s">
        <v>120</v>
      </c>
      <c r="B47" s="71" t="s">
        <v>19</v>
      </c>
      <c r="C47" s="64"/>
      <c r="D47" s="73" t="s">
        <v>51</v>
      </c>
      <c r="E47" s="64"/>
      <c r="F47" s="64"/>
      <c r="G47" s="89"/>
      <c r="H47" s="64"/>
      <c r="I47" s="67" t="s">
        <v>51</v>
      </c>
      <c r="J47" s="79" t="str">
        <f t="shared" ca="1" si="0"/>
        <v>Not Eligible</v>
      </c>
      <c r="K47" s="68"/>
      <c r="L47" s="67"/>
      <c r="M47" s="67" t="s">
        <v>25</v>
      </c>
      <c r="N47" s="64" t="s">
        <v>26</v>
      </c>
      <c r="O47" s="64" t="s">
        <v>117</v>
      </c>
      <c r="P47" s="32"/>
      <c r="Q47" s="32"/>
      <c r="R47" s="37"/>
      <c r="S47" s="32"/>
    </row>
    <row r="48" spans="1:19" s="38" customFormat="1" ht="15" customHeight="1" x14ac:dyDescent="0.25">
      <c r="A48" s="64" t="s">
        <v>121</v>
      </c>
      <c r="B48" s="71" t="s">
        <v>19</v>
      </c>
      <c r="C48" s="64"/>
      <c r="D48" s="73" t="s">
        <v>51</v>
      </c>
      <c r="E48" s="64"/>
      <c r="F48" s="66"/>
      <c r="G48" s="89"/>
      <c r="H48" s="64"/>
      <c r="I48" s="67" t="s">
        <v>51</v>
      </c>
      <c r="J48" s="79" t="str">
        <f t="shared" ca="1" si="0"/>
        <v>Not Eligible</v>
      </c>
      <c r="K48" s="68"/>
      <c r="L48" s="67"/>
      <c r="M48" s="67" t="s">
        <v>25</v>
      </c>
      <c r="N48" s="64" t="s">
        <v>26</v>
      </c>
      <c r="O48" s="64" t="s">
        <v>117</v>
      </c>
      <c r="P48" s="32"/>
      <c r="Q48" s="32"/>
      <c r="R48" s="37"/>
      <c r="S48" s="32"/>
    </row>
    <row r="49" spans="1:19" s="38" customFormat="1" ht="15" customHeight="1" x14ac:dyDescent="0.25">
      <c r="A49" s="64" t="s">
        <v>122</v>
      </c>
      <c r="B49" s="65" t="s">
        <v>19</v>
      </c>
      <c r="C49" s="64"/>
      <c r="D49" s="73" t="s">
        <v>51</v>
      </c>
      <c r="E49" s="64"/>
      <c r="F49" s="66"/>
      <c r="G49" s="89"/>
      <c r="H49" s="64"/>
      <c r="I49" s="67" t="s">
        <v>51</v>
      </c>
      <c r="J49" s="79" t="str">
        <f t="shared" ca="1" si="0"/>
        <v>Not Eligible</v>
      </c>
      <c r="K49" s="68"/>
      <c r="L49" s="67"/>
      <c r="M49" s="67" t="s">
        <v>25</v>
      </c>
      <c r="N49" s="64" t="s">
        <v>26</v>
      </c>
      <c r="O49" s="64" t="s">
        <v>117</v>
      </c>
      <c r="P49" s="32"/>
      <c r="Q49" s="32"/>
      <c r="R49" s="37"/>
      <c r="S49" s="32"/>
    </row>
    <row r="50" spans="1:19" ht="15" customHeight="1" x14ac:dyDescent="0.25">
      <c r="A50" s="22" t="s">
        <v>123</v>
      </c>
      <c r="B50" s="36" t="s">
        <v>19</v>
      </c>
      <c r="C50" s="22" t="s">
        <v>20</v>
      </c>
      <c r="D50" s="40" t="s">
        <v>21</v>
      </c>
      <c r="E50" s="22" t="s">
        <v>124</v>
      </c>
      <c r="F50" s="22"/>
      <c r="G50" s="86"/>
      <c r="H50" s="22" t="s">
        <v>125</v>
      </c>
      <c r="I50" s="24" t="s">
        <v>24</v>
      </c>
      <c r="J50" s="25" t="str">
        <f t="shared" ca="1" si="0"/>
        <v>Expires on</v>
      </c>
      <c r="K50" s="26">
        <v>44500</v>
      </c>
      <c r="L50" s="24"/>
      <c r="M50" s="24" t="s">
        <v>25</v>
      </c>
      <c r="N50" s="22" t="s">
        <v>26</v>
      </c>
      <c r="O50" s="22" t="s">
        <v>126</v>
      </c>
      <c r="P50" s="27"/>
      <c r="R50" s="7"/>
      <c r="S50" s="22"/>
    </row>
    <row r="51" spans="1:19" ht="15" customHeight="1" x14ac:dyDescent="0.25">
      <c r="A51" s="22" t="s">
        <v>123</v>
      </c>
      <c r="B51" s="36" t="s">
        <v>31</v>
      </c>
      <c r="C51" s="22" t="s">
        <v>20</v>
      </c>
      <c r="D51" s="40" t="s">
        <v>21</v>
      </c>
      <c r="E51" s="22" t="s">
        <v>127</v>
      </c>
      <c r="F51" s="22"/>
      <c r="G51" s="86"/>
      <c r="H51" s="22" t="s">
        <v>128</v>
      </c>
      <c r="I51" s="24" t="s">
        <v>61</v>
      </c>
      <c r="J51" s="25" t="str">
        <f t="shared" ca="1" si="0"/>
        <v>Review Pending</v>
      </c>
      <c r="K51" s="26">
        <v>44500</v>
      </c>
      <c r="L51" s="24"/>
      <c r="M51" s="24" t="s">
        <v>25</v>
      </c>
      <c r="N51" s="22" t="s">
        <v>26</v>
      </c>
      <c r="O51" s="22"/>
      <c r="P51" s="27" t="s">
        <v>129</v>
      </c>
      <c r="Q51" s="28" t="s">
        <v>130</v>
      </c>
      <c r="R51" s="7" t="s">
        <v>131</v>
      </c>
      <c r="S51" s="22"/>
    </row>
    <row r="52" spans="1:19" ht="15" customHeight="1" x14ac:dyDescent="0.25">
      <c r="A52" s="22" t="s">
        <v>123</v>
      </c>
      <c r="B52" s="36" t="s">
        <v>19</v>
      </c>
      <c r="C52" s="22" t="s">
        <v>35</v>
      </c>
      <c r="D52" s="40" t="s">
        <v>21</v>
      </c>
      <c r="E52" s="22" t="s">
        <v>124</v>
      </c>
      <c r="F52" s="22"/>
      <c r="G52" s="86"/>
      <c r="H52" s="22" t="s">
        <v>125</v>
      </c>
      <c r="I52" s="24" t="s">
        <v>24</v>
      </c>
      <c r="J52" s="25" t="str">
        <f t="shared" ca="1" si="0"/>
        <v>Expires on</v>
      </c>
      <c r="K52" s="26">
        <v>44500</v>
      </c>
      <c r="L52" s="24"/>
      <c r="M52" s="24" t="s">
        <v>25</v>
      </c>
      <c r="N52" s="22" t="s">
        <v>26</v>
      </c>
      <c r="O52" s="22" t="s">
        <v>126</v>
      </c>
      <c r="P52" s="27"/>
      <c r="R52" s="7"/>
      <c r="S52" s="22"/>
    </row>
    <row r="53" spans="1:19" ht="15" customHeight="1" x14ac:dyDescent="0.25">
      <c r="A53" s="22" t="s">
        <v>123</v>
      </c>
      <c r="B53" s="36" t="s">
        <v>31</v>
      </c>
      <c r="C53" s="22" t="s">
        <v>35</v>
      </c>
      <c r="D53" s="40" t="s">
        <v>21</v>
      </c>
      <c r="E53" s="22" t="s">
        <v>127</v>
      </c>
      <c r="F53" s="22"/>
      <c r="G53" s="86"/>
      <c r="H53" s="22" t="s">
        <v>128</v>
      </c>
      <c r="I53" s="24" t="s">
        <v>61</v>
      </c>
      <c r="J53" s="25" t="str">
        <f t="shared" ca="1" si="0"/>
        <v>Review Pending</v>
      </c>
      <c r="K53" s="26">
        <v>44500</v>
      </c>
      <c r="L53" s="24"/>
      <c r="M53" s="24" t="s">
        <v>25</v>
      </c>
      <c r="N53" s="22" t="s">
        <v>26</v>
      </c>
      <c r="O53" s="22"/>
      <c r="P53" s="27" t="s">
        <v>129</v>
      </c>
      <c r="Q53" s="28" t="s">
        <v>130</v>
      </c>
      <c r="R53" s="7" t="s">
        <v>131</v>
      </c>
      <c r="S53" s="22"/>
    </row>
    <row r="54" spans="1:19" ht="15" customHeight="1" x14ac:dyDescent="0.25">
      <c r="A54" s="22" t="s">
        <v>123</v>
      </c>
      <c r="B54" s="36" t="s">
        <v>19</v>
      </c>
      <c r="C54" s="22" t="s">
        <v>39</v>
      </c>
      <c r="D54" s="40" t="s">
        <v>21</v>
      </c>
      <c r="E54" s="22" t="s">
        <v>124</v>
      </c>
      <c r="F54" s="22"/>
      <c r="G54" s="86"/>
      <c r="H54" s="22" t="s">
        <v>125</v>
      </c>
      <c r="I54" s="24" t="s">
        <v>24</v>
      </c>
      <c r="J54" s="25" t="str">
        <f t="shared" ca="1" si="0"/>
        <v>Expires on</v>
      </c>
      <c r="K54" s="26">
        <v>44500</v>
      </c>
      <c r="L54" s="24"/>
      <c r="M54" s="24" t="s">
        <v>25</v>
      </c>
      <c r="N54" s="22" t="s">
        <v>26</v>
      </c>
      <c r="O54" s="22" t="s">
        <v>126</v>
      </c>
      <c r="P54" s="27"/>
      <c r="R54" s="7"/>
      <c r="S54" s="22"/>
    </row>
    <row r="55" spans="1:19" ht="15" customHeight="1" x14ac:dyDescent="0.25">
      <c r="A55" s="22" t="s">
        <v>123</v>
      </c>
      <c r="B55" s="36" t="s">
        <v>31</v>
      </c>
      <c r="C55" s="22" t="s">
        <v>39</v>
      </c>
      <c r="D55" s="40" t="s">
        <v>21</v>
      </c>
      <c r="E55" s="22" t="s">
        <v>127</v>
      </c>
      <c r="F55" s="22"/>
      <c r="G55" s="86"/>
      <c r="H55" s="138" t="s">
        <v>128</v>
      </c>
      <c r="I55" s="24" t="s">
        <v>61</v>
      </c>
      <c r="J55" s="25" t="str">
        <f t="shared" ca="1" si="0"/>
        <v>Review Pending</v>
      </c>
      <c r="K55" s="26">
        <v>44500</v>
      </c>
      <c r="L55" s="24"/>
      <c r="M55" s="24" t="s">
        <v>25</v>
      </c>
      <c r="N55" s="22" t="s">
        <v>26</v>
      </c>
      <c r="O55" s="22"/>
      <c r="P55" s="27" t="s">
        <v>129</v>
      </c>
      <c r="Q55" s="28" t="s">
        <v>130</v>
      </c>
      <c r="R55" s="7" t="s">
        <v>131</v>
      </c>
      <c r="S55" s="22"/>
    </row>
    <row r="56" spans="1:19" ht="15" customHeight="1" x14ac:dyDescent="0.25">
      <c r="A56" s="22" t="s">
        <v>123</v>
      </c>
      <c r="B56" s="36" t="s">
        <v>19</v>
      </c>
      <c r="C56" s="22" t="s">
        <v>45</v>
      </c>
      <c r="D56" s="40" t="s">
        <v>21</v>
      </c>
      <c r="E56" s="22" t="s">
        <v>124</v>
      </c>
      <c r="F56" s="22"/>
      <c r="G56" s="86"/>
      <c r="H56" s="22" t="s">
        <v>125</v>
      </c>
      <c r="I56" s="24" t="s">
        <v>24</v>
      </c>
      <c r="J56" s="25" t="str">
        <f t="shared" ca="1" si="0"/>
        <v>Expires on</v>
      </c>
      <c r="K56" s="26">
        <v>44500</v>
      </c>
      <c r="L56" s="24"/>
      <c r="M56" s="24" t="s">
        <v>25</v>
      </c>
      <c r="N56" s="22" t="s">
        <v>26</v>
      </c>
      <c r="O56" s="22" t="s">
        <v>126</v>
      </c>
      <c r="P56" s="27"/>
      <c r="R56" s="7"/>
      <c r="S56" s="22"/>
    </row>
    <row r="57" spans="1:19" ht="15" customHeight="1" x14ac:dyDescent="0.25">
      <c r="A57" s="22" t="s">
        <v>123</v>
      </c>
      <c r="B57" s="36" t="s">
        <v>31</v>
      </c>
      <c r="C57" s="22" t="s">
        <v>45</v>
      </c>
      <c r="D57" s="40" t="s">
        <v>21</v>
      </c>
      <c r="E57" s="22" t="s">
        <v>127</v>
      </c>
      <c r="F57" s="22"/>
      <c r="G57" s="86"/>
      <c r="H57" s="138" t="s">
        <v>128</v>
      </c>
      <c r="I57" s="24" t="s">
        <v>61</v>
      </c>
      <c r="J57" s="25" t="str">
        <f t="shared" ca="1" si="0"/>
        <v>Review Pending</v>
      </c>
      <c r="K57" s="26">
        <v>44500</v>
      </c>
      <c r="L57" s="24"/>
      <c r="M57" s="24" t="s">
        <v>25</v>
      </c>
      <c r="N57" s="22" t="s">
        <v>26</v>
      </c>
      <c r="O57" s="22"/>
      <c r="P57" s="27" t="s">
        <v>129</v>
      </c>
      <c r="Q57" s="28" t="s">
        <v>130</v>
      </c>
      <c r="R57" s="7" t="s">
        <v>131</v>
      </c>
      <c r="S57" s="22"/>
    </row>
    <row r="58" spans="1:19" ht="15" customHeight="1" x14ac:dyDescent="0.25">
      <c r="A58" s="22" t="s">
        <v>123</v>
      </c>
      <c r="B58" s="36" t="s">
        <v>19</v>
      </c>
      <c r="C58" s="22" t="s">
        <v>53</v>
      </c>
      <c r="D58" s="40" t="s">
        <v>21</v>
      </c>
      <c r="E58" s="22" t="s">
        <v>124</v>
      </c>
      <c r="F58" s="22"/>
      <c r="G58" s="86"/>
      <c r="H58" s="22" t="s">
        <v>125</v>
      </c>
      <c r="I58" s="24" t="s">
        <v>24</v>
      </c>
      <c r="J58" s="25" t="str">
        <f t="shared" ca="1" si="0"/>
        <v>Expires on</v>
      </c>
      <c r="K58" s="26">
        <v>44500</v>
      </c>
      <c r="L58" s="24"/>
      <c r="M58" s="24" t="s">
        <v>25</v>
      </c>
      <c r="N58" s="22" t="s">
        <v>26</v>
      </c>
      <c r="O58" s="22" t="s">
        <v>126</v>
      </c>
      <c r="P58" s="27"/>
      <c r="R58" s="7"/>
      <c r="S58" s="22"/>
    </row>
    <row r="59" spans="1:19" s="70" customFormat="1" ht="15" customHeight="1" x14ac:dyDescent="0.25">
      <c r="A59" s="22" t="s">
        <v>123</v>
      </c>
      <c r="B59" s="36" t="s">
        <v>31</v>
      </c>
      <c r="C59" s="22" t="s">
        <v>53</v>
      </c>
      <c r="D59" s="40" t="s">
        <v>21</v>
      </c>
      <c r="E59" s="22" t="s">
        <v>127</v>
      </c>
      <c r="F59" s="22"/>
      <c r="G59" s="86"/>
      <c r="H59" s="138" t="s">
        <v>128</v>
      </c>
      <c r="I59" s="24" t="s">
        <v>61</v>
      </c>
      <c r="J59" s="25" t="str">
        <f t="shared" ca="1" si="0"/>
        <v>Review Pending</v>
      </c>
      <c r="K59" s="26">
        <v>44500</v>
      </c>
      <c r="L59" s="24"/>
      <c r="M59" s="24" t="s">
        <v>25</v>
      </c>
      <c r="N59" s="22" t="s">
        <v>26</v>
      </c>
      <c r="O59" s="22"/>
      <c r="P59" s="64"/>
      <c r="Q59" s="64"/>
      <c r="R59" s="69"/>
      <c r="S59" s="64" t="s">
        <v>132</v>
      </c>
    </row>
    <row r="60" spans="1:19" ht="15" customHeight="1" x14ac:dyDescent="0.25">
      <c r="A60" s="64" t="s">
        <v>133</v>
      </c>
      <c r="B60" s="65"/>
      <c r="C60" s="64"/>
      <c r="D60" s="73"/>
      <c r="E60" s="64"/>
      <c r="F60" s="66"/>
      <c r="G60" s="89"/>
      <c r="H60" s="64"/>
      <c r="I60" s="67" t="s">
        <v>51</v>
      </c>
      <c r="J60" s="79" t="str">
        <f t="shared" ca="1" si="0"/>
        <v>Not Eligible</v>
      </c>
      <c r="K60" s="68"/>
      <c r="L60" s="67"/>
      <c r="M60" s="67" t="s">
        <v>25</v>
      </c>
      <c r="N60" s="64" t="s">
        <v>26</v>
      </c>
      <c r="O60" s="64"/>
      <c r="P60" s="27"/>
      <c r="R60" s="29"/>
      <c r="S60" s="22"/>
    </row>
    <row r="61" spans="1:19" ht="15" customHeight="1" x14ac:dyDescent="0.25">
      <c r="A61" s="22" t="s">
        <v>134</v>
      </c>
      <c r="B61" s="36" t="s">
        <v>19</v>
      </c>
      <c r="C61" s="22" t="s">
        <v>20</v>
      </c>
      <c r="D61" s="40" t="s">
        <v>21</v>
      </c>
      <c r="E61" s="22" t="s">
        <v>135</v>
      </c>
      <c r="F61" s="22"/>
      <c r="G61" s="86"/>
      <c r="H61" s="22" t="s">
        <v>136</v>
      </c>
      <c r="I61" s="24" t="s">
        <v>24</v>
      </c>
      <c r="J61" s="25" t="str">
        <f t="shared" ca="1" si="0"/>
        <v>Expires on</v>
      </c>
      <c r="K61" s="26">
        <v>44500</v>
      </c>
      <c r="L61" s="24"/>
      <c r="M61" s="24" t="s">
        <v>25</v>
      </c>
      <c r="N61" s="22" t="s">
        <v>26</v>
      </c>
      <c r="O61" s="22"/>
      <c r="P61" s="32"/>
      <c r="R61" s="29"/>
      <c r="S61" s="22"/>
    </row>
    <row r="62" spans="1:19" ht="15" customHeight="1" x14ac:dyDescent="0.25">
      <c r="A62" s="22" t="s">
        <v>134</v>
      </c>
      <c r="B62" s="36" t="s">
        <v>19</v>
      </c>
      <c r="C62" s="22" t="s">
        <v>88</v>
      </c>
      <c r="D62" s="40" t="s">
        <v>21</v>
      </c>
      <c r="E62" s="22" t="s">
        <v>137</v>
      </c>
      <c r="F62" s="22"/>
      <c r="G62" s="86"/>
      <c r="H62" s="22" t="s">
        <v>138</v>
      </c>
      <c r="I62" s="24" t="s">
        <v>24</v>
      </c>
      <c r="J62" s="25" t="str">
        <f t="shared" ca="1" si="0"/>
        <v>Expires on</v>
      </c>
      <c r="K62" s="26">
        <v>44500</v>
      </c>
      <c r="L62" s="24"/>
      <c r="M62" s="24" t="s">
        <v>25</v>
      </c>
      <c r="N62" s="22" t="s">
        <v>26</v>
      </c>
      <c r="O62" s="22"/>
      <c r="P62" s="32"/>
      <c r="R62" s="29"/>
      <c r="S62" s="22"/>
    </row>
    <row r="63" spans="1:19" ht="15" customHeight="1" x14ac:dyDescent="0.25">
      <c r="A63" s="22" t="s">
        <v>134</v>
      </c>
      <c r="B63" s="36" t="s">
        <v>19</v>
      </c>
      <c r="C63" s="22" t="s">
        <v>39</v>
      </c>
      <c r="D63" s="40" t="s">
        <v>21</v>
      </c>
      <c r="E63" s="22" t="s">
        <v>135</v>
      </c>
      <c r="F63" s="22"/>
      <c r="G63" s="86"/>
      <c r="H63" s="22" t="s">
        <v>136</v>
      </c>
      <c r="I63" s="24" t="s">
        <v>24</v>
      </c>
      <c r="J63" s="25" t="str">
        <f t="shared" ca="1" si="0"/>
        <v>Expires on</v>
      </c>
      <c r="K63" s="26">
        <v>44500</v>
      </c>
      <c r="L63" s="24"/>
      <c r="M63" s="24" t="s">
        <v>25</v>
      </c>
      <c r="N63" s="22" t="s">
        <v>26</v>
      </c>
      <c r="O63" s="22"/>
      <c r="P63" s="32"/>
      <c r="R63" s="29"/>
      <c r="S63" s="22"/>
    </row>
    <row r="64" spans="1:19" ht="15" customHeight="1" x14ac:dyDescent="0.25">
      <c r="A64" s="22" t="s">
        <v>134</v>
      </c>
      <c r="B64" s="36" t="s">
        <v>19</v>
      </c>
      <c r="C64" s="22" t="s">
        <v>86</v>
      </c>
      <c r="D64" s="40" t="s">
        <v>21</v>
      </c>
      <c r="E64" s="22" t="s">
        <v>135</v>
      </c>
      <c r="F64" s="22"/>
      <c r="G64" s="86"/>
      <c r="H64" s="22" t="s">
        <v>136</v>
      </c>
      <c r="I64" s="24" t="s">
        <v>24</v>
      </c>
      <c r="J64" s="25" t="str">
        <f t="shared" ca="1" si="0"/>
        <v>Expires on</v>
      </c>
      <c r="K64" s="26">
        <v>44500</v>
      </c>
      <c r="L64" s="24"/>
      <c r="M64" s="24" t="s">
        <v>25</v>
      </c>
      <c r="N64" s="22" t="s">
        <v>26</v>
      </c>
      <c r="O64" s="22"/>
      <c r="P64" s="32"/>
      <c r="R64" s="29"/>
      <c r="S64" s="22"/>
    </row>
    <row r="65" spans="1:19" ht="15" customHeight="1" x14ac:dyDescent="0.25">
      <c r="A65" s="22" t="s">
        <v>134</v>
      </c>
      <c r="B65" s="36" t="s">
        <v>19</v>
      </c>
      <c r="C65" s="22" t="s">
        <v>53</v>
      </c>
      <c r="D65" s="40" t="s">
        <v>21</v>
      </c>
      <c r="E65" s="22" t="s">
        <v>135</v>
      </c>
      <c r="F65" s="22"/>
      <c r="G65" s="86"/>
      <c r="H65" s="22" t="s">
        <v>136</v>
      </c>
      <c r="I65" s="24" t="s">
        <v>24</v>
      </c>
      <c r="J65" s="25" t="str">
        <f t="shared" ca="1" si="0"/>
        <v>Expires on</v>
      </c>
      <c r="K65" s="26">
        <v>44500</v>
      </c>
      <c r="L65" s="24"/>
      <c r="M65" s="24" t="s">
        <v>25</v>
      </c>
      <c r="N65" s="22" t="s">
        <v>26</v>
      </c>
      <c r="O65" s="22"/>
      <c r="P65" s="27" t="s">
        <v>129</v>
      </c>
      <c r="R65" s="29"/>
      <c r="S65" s="22"/>
    </row>
    <row r="66" spans="1:19" ht="15" customHeight="1" x14ac:dyDescent="0.25">
      <c r="A66" s="22" t="s">
        <v>139</v>
      </c>
      <c r="B66" s="23" t="s">
        <v>19</v>
      </c>
      <c r="C66" s="22" t="s">
        <v>20</v>
      </c>
      <c r="D66" s="40" t="s">
        <v>21</v>
      </c>
      <c r="E66" s="22" t="s">
        <v>140</v>
      </c>
      <c r="F66" s="7"/>
      <c r="G66" s="86"/>
      <c r="H66" s="22" t="s">
        <v>141</v>
      </c>
      <c r="I66" s="24" t="s">
        <v>24</v>
      </c>
      <c r="J66" s="25" t="str">
        <f t="shared" ca="1" si="0"/>
        <v>Expires on</v>
      </c>
      <c r="K66" s="26">
        <v>44500</v>
      </c>
      <c r="L66" s="24"/>
      <c r="M66" s="24" t="s">
        <v>142</v>
      </c>
      <c r="N66" s="22" t="s">
        <v>26</v>
      </c>
      <c r="O66" s="22" t="s">
        <v>143</v>
      </c>
      <c r="P66" s="27"/>
      <c r="R66" s="29"/>
      <c r="S66" s="22"/>
    </row>
    <row r="67" spans="1:19" ht="15" customHeight="1" x14ac:dyDescent="0.25">
      <c r="A67" s="22" t="s">
        <v>139</v>
      </c>
      <c r="B67" s="23" t="s">
        <v>19</v>
      </c>
      <c r="C67" s="22" t="s">
        <v>35</v>
      </c>
      <c r="D67" s="40" t="s">
        <v>21</v>
      </c>
      <c r="E67" s="22"/>
      <c r="F67" s="7"/>
      <c r="G67" s="86"/>
      <c r="H67" s="22"/>
      <c r="I67" s="24" t="s">
        <v>38</v>
      </c>
      <c r="J67" s="25" t="str">
        <f t="shared" ca="1" si="0"/>
        <v>Accepting Applications</v>
      </c>
      <c r="K67" s="26">
        <v>44500</v>
      </c>
      <c r="L67" s="24"/>
      <c r="M67" s="24" t="s">
        <v>142</v>
      </c>
      <c r="N67" s="22" t="s">
        <v>26</v>
      </c>
      <c r="O67" s="22" t="s">
        <v>85</v>
      </c>
      <c r="P67" s="27"/>
      <c r="R67" s="29"/>
      <c r="S67" s="22"/>
    </row>
    <row r="68" spans="1:19" ht="15" customHeight="1" x14ac:dyDescent="0.25">
      <c r="A68" s="22" t="s">
        <v>139</v>
      </c>
      <c r="B68" s="36" t="s">
        <v>31</v>
      </c>
      <c r="C68" s="22" t="s">
        <v>35</v>
      </c>
      <c r="D68" s="40" t="s">
        <v>21</v>
      </c>
      <c r="E68" s="22" t="s">
        <v>140</v>
      </c>
      <c r="F68" s="22"/>
      <c r="G68" s="86"/>
      <c r="H68" s="22" t="s">
        <v>141</v>
      </c>
      <c r="I68" s="24" t="s">
        <v>24</v>
      </c>
      <c r="J68" s="25" t="str">
        <f t="shared" ca="1" si="0"/>
        <v>Expires on</v>
      </c>
      <c r="K68" s="26">
        <v>44500</v>
      </c>
      <c r="L68" s="24"/>
      <c r="M68" s="24" t="s">
        <v>142</v>
      </c>
      <c r="N68" s="22" t="s">
        <v>26</v>
      </c>
      <c r="O68" s="22" t="s">
        <v>144</v>
      </c>
      <c r="P68" s="27"/>
      <c r="R68" s="29"/>
      <c r="S68" s="22"/>
    </row>
    <row r="69" spans="1:19" ht="15" customHeight="1" x14ac:dyDescent="0.25">
      <c r="A69" s="22" t="s">
        <v>139</v>
      </c>
      <c r="B69" s="23" t="s">
        <v>19</v>
      </c>
      <c r="C69" s="22" t="s">
        <v>39</v>
      </c>
      <c r="D69" s="40" t="s">
        <v>21</v>
      </c>
      <c r="E69" s="22" t="s">
        <v>140</v>
      </c>
      <c r="F69" s="7"/>
      <c r="G69" s="86"/>
      <c r="H69" s="22" t="s">
        <v>141</v>
      </c>
      <c r="I69" s="24" t="s">
        <v>24</v>
      </c>
      <c r="J69" s="25" t="str">
        <f t="shared" ca="1" si="0"/>
        <v>Expires on</v>
      </c>
      <c r="K69" s="26">
        <v>44500</v>
      </c>
      <c r="L69" s="24"/>
      <c r="M69" s="24" t="s">
        <v>142</v>
      </c>
      <c r="N69" s="22" t="s">
        <v>26</v>
      </c>
      <c r="O69" s="22" t="s">
        <v>143</v>
      </c>
      <c r="P69" s="27"/>
      <c r="R69" s="29"/>
      <c r="S69" s="22"/>
    </row>
    <row r="70" spans="1:19" ht="15" customHeight="1" x14ac:dyDescent="0.25">
      <c r="A70" s="22" t="s">
        <v>139</v>
      </c>
      <c r="B70" s="23" t="s">
        <v>19</v>
      </c>
      <c r="C70" s="22" t="s">
        <v>45</v>
      </c>
      <c r="D70" s="40" t="s">
        <v>21</v>
      </c>
      <c r="E70" s="22" t="s">
        <v>140</v>
      </c>
      <c r="F70" s="7"/>
      <c r="G70" s="86"/>
      <c r="H70" s="22" t="s">
        <v>141</v>
      </c>
      <c r="I70" s="24" t="s">
        <v>24</v>
      </c>
      <c r="J70" s="25" t="str">
        <f t="shared" ca="1" si="0"/>
        <v>Expires on</v>
      </c>
      <c r="K70" s="26">
        <v>44500</v>
      </c>
      <c r="L70" s="24"/>
      <c r="M70" s="24" t="s">
        <v>142</v>
      </c>
      <c r="N70" s="22" t="s">
        <v>26</v>
      </c>
      <c r="O70" s="22" t="s">
        <v>143</v>
      </c>
      <c r="P70" s="27"/>
      <c r="R70" s="29"/>
      <c r="S70" s="22"/>
    </row>
    <row r="71" spans="1:19" s="70" customFormat="1" ht="15" customHeight="1" x14ac:dyDescent="0.25">
      <c r="A71" s="22" t="s">
        <v>139</v>
      </c>
      <c r="B71" s="23" t="s">
        <v>19</v>
      </c>
      <c r="C71" s="22" t="s">
        <v>53</v>
      </c>
      <c r="D71" s="40" t="s">
        <v>21</v>
      </c>
      <c r="E71" s="22"/>
      <c r="F71" s="7"/>
      <c r="G71" s="86"/>
      <c r="H71" s="22"/>
      <c r="I71" s="24" t="s">
        <v>38</v>
      </c>
      <c r="J71" s="25" t="str">
        <f t="shared" ca="1" si="0"/>
        <v>Accepting Applications</v>
      </c>
      <c r="K71" s="26">
        <v>43806</v>
      </c>
      <c r="L71" s="24"/>
      <c r="M71" s="24" t="s">
        <v>142</v>
      </c>
      <c r="N71" s="22" t="s">
        <v>26</v>
      </c>
      <c r="O71" s="22" t="s">
        <v>85</v>
      </c>
      <c r="P71" s="64"/>
      <c r="Q71" s="64"/>
      <c r="R71" s="69"/>
      <c r="S71" s="64"/>
    </row>
    <row r="72" spans="1:19" s="70" customFormat="1" ht="15" customHeight="1" x14ac:dyDescent="0.25">
      <c r="A72" s="80" t="s">
        <v>145</v>
      </c>
      <c r="B72" s="84" t="s">
        <v>19</v>
      </c>
      <c r="C72" s="80" t="s">
        <v>20</v>
      </c>
      <c r="D72" s="40" t="s">
        <v>21</v>
      </c>
      <c r="E72" s="80" t="s">
        <v>146</v>
      </c>
      <c r="F72" s="80"/>
      <c r="G72" s="91"/>
      <c r="H72" s="81" t="s">
        <v>147</v>
      </c>
      <c r="I72" s="24" t="s">
        <v>24</v>
      </c>
      <c r="J72" s="25" t="str">
        <f t="shared" ca="1" si="0"/>
        <v>Expires on</v>
      </c>
      <c r="K72" s="143">
        <v>44500</v>
      </c>
      <c r="L72" s="82"/>
      <c r="M72" s="24" t="s">
        <v>148</v>
      </c>
      <c r="N72" s="22" t="s">
        <v>26</v>
      </c>
      <c r="O72" s="80" t="s">
        <v>85</v>
      </c>
      <c r="P72" s="64"/>
      <c r="Q72" s="64"/>
      <c r="R72" s="69"/>
      <c r="S72" s="64"/>
    </row>
    <row r="73" spans="1:19" s="70" customFormat="1" ht="15" customHeight="1" x14ac:dyDescent="0.25">
      <c r="A73" s="80" t="s">
        <v>145</v>
      </c>
      <c r="B73" s="84" t="s">
        <v>19</v>
      </c>
      <c r="C73" s="80" t="s">
        <v>88</v>
      </c>
      <c r="D73" s="40" t="s">
        <v>21</v>
      </c>
      <c r="E73" s="80" t="s">
        <v>146</v>
      </c>
      <c r="F73" s="80"/>
      <c r="G73" s="91"/>
      <c r="H73" s="81" t="s">
        <v>147</v>
      </c>
      <c r="I73" s="24" t="s">
        <v>24</v>
      </c>
      <c r="J73" s="25" t="str">
        <f t="shared" ca="1" si="0"/>
        <v>Expires on</v>
      </c>
      <c r="K73" s="143">
        <v>44500</v>
      </c>
      <c r="L73" s="82"/>
      <c r="M73" s="24" t="s">
        <v>148</v>
      </c>
      <c r="N73" s="22" t="s">
        <v>26</v>
      </c>
      <c r="O73" s="80" t="s">
        <v>85</v>
      </c>
      <c r="P73" s="64"/>
      <c r="Q73" s="64"/>
      <c r="R73" s="69"/>
      <c r="S73" s="64"/>
    </row>
    <row r="74" spans="1:19" s="70" customFormat="1" ht="15" customHeight="1" x14ac:dyDescent="0.25">
      <c r="A74" s="80" t="s">
        <v>145</v>
      </c>
      <c r="B74" s="84" t="s">
        <v>19</v>
      </c>
      <c r="C74" s="80" t="s">
        <v>149</v>
      </c>
      <c r="D74" s="40" t="s">
        <v>21</v>
      </c>
      <c r="E74" s="80" t="s">
        <v>146</v>
      </c>
      <c r="F74" s="80"/>
      <c r="G74" s="91"/>
      <c r="H74" s="81" t="s">
        <v>147</v>
      </c>
      <c r="I74" s="24" t="s">
        <v>24</v>
      </c>
      <c r="J74" s="25" t="str">
        <f t="shared" ca="1" si="0"/>
        <v>Expires on</v>
      </c>
      <c r="K74" s="143">
        <v>44500</v>
      </c>
      <c r="L74" s="82"/>
      <c r="M74" s="24" t="s">
        <v>148</v>
      </c>
      <c r="N74" s="22" t="s">
        <v>26</v>
      </c>
      <c r="O74" s="80" t="s">
        <v>85</v>
      </c>
      <c r="P74" s="64"/>
      <c r="Q74" s="64"/>
      <c r="R74" s="69"/>
      <c r="S74" s="64"/>
    </row>
    <row r="75" spans="1:19" s="70" customFormat="1" ht="15" customHeight="1" x14ac:dyDescent="0.25">
      <c r="A75" s="80" t="s">
        <v>145</v>
      </c>
      <c r="B75" s="84" t="s">
        <v>19</v>
      </c>
      <c r="C75" s="80" t="s">
        <v>45</v>
      </c>
      <c r="D75" s="40" t="s">
        <v>21</v>
      </c>
      <c r="E75" s="80" t="s">
        <v>146</v>
      </c>
      <c r="F75" s="80"/>
      <c r="G75" s="91"/>
      <c r="H75" s="81" t="s">
        <v>147</v>
      </c>
      <c r="I75" s="24" t="s">
        <v>24</v>
      </c>
      <c r="J75" s="25" t="str">
        <f t="shared" ca="1" si="0"/>
        <v>Expires on</v>
      </c>
      <c r="K75" s="143">
        <v>44500</v>
      </c>
      <c r="L75" s="82"/>
      <c r="M75" s="24" t="s">
        <v>148</v>
      </c>
      <c r="N75" s="22" t="s">
        <v>26</v>
      </c>
      <c r="O75" s="80" t="s">
        <v>85</v>
      </c>
      <c r="P75" s="64"/>
      <c r="Q75" s="64"/>
      <c r="R75" s="69"/>
      <c r="S75" s="64"/>
    </row>
    <row r="76" spans="1:19" s="70" customFormat="1" ht="15" customHeight="1" x14ac:dyDescent="0.25">
      <c r="A76" s="80" t="s">
        <v>145</v>
      </c>
      <c r="B76" s="84" t="s">
        <v>19</v>
      </c>
      <c r="C76" s="80" t="s">
        <v>53</v>
      </c>
      <c r="D76" s="40" t="s">
        <v>21</v>
      </c>
      <c r="E76" s="80" t="s">
        <v>146</v>
      </c>
      <c r="F76" s="80"/>
      <c r="G76" s="91"/>
      <c r="H76" s="81" t="s">
        <v>147</v>
      </c>
      <c r="I76" s="24" t="s">
        <v>24</v>
      </c>
      <c r="J76" s="25" t="str">
        <f t="shared" ca="1" si="0"/>
        <v>Expires on</v>
      </c>
      <c r="K76" s="143">
        <v>44500</v>
      </c>
      <c r="L76" s="82"/>
      <c r="M76" s="24" t="s">
        <v>148</v>
      </c>
      <c r="N76" s="22" t="s">
        <v>26</v>
      </c>
      <c r="O76" s="80" t="s">
        <v>85</v>
      </c>
      <c r="P76" s="64"/>
      <c r="Q76" s="64"/>
      <c r="R76" s="69"/>
      <c r="S76" s="64"/>
    </row>
    <row r="77" spans="1:19" s="70" customFormat="1" ht="15" customHeight="1" x14ac:dyDescent="0.25">
      <c r="A77" s="80" t="s">
        <v>150</v>
      </c>
      <c r="B77" s="36" t="s">
        <v>19</v>
      </c>
      <c r="C77" s="22" t="s">
        <v>35</v>
      </c>
      <c r="D77" s="40" t="s">
        <v>21</v>
      </c>
      <c r="E77" s="22" t="s">
        <v>151</v>
      </c>
      <c r="F77" s="22"/>
      <c r="G77" s="86"/>
      <c r="H77" s="22" t="s">
        <v>152</v>
      </c>
      <c r="I77" s="24" t="s">
        <v>61</v>
      </c>
      <c r="J77" s="25" t="str">
        <f t="shared" ca="1" si="0"/>
        <v>Review Pending</v>
      </c>
      <c r="K77" s="26">
        <v>43903</v>
      </c>
      <c r="L77" s="24"/>
      <c r="M77" s="24" t="s">
        <v>148</v>
      </c>
      <c r="N77" s="22" t="s">
        <v>26</v>
      </c>
      <c r="O77" s="22"/>
      <c r="P77" s="64"/>
      <c r="Q77" s="64"/>
      <c r="R77" s="69"/>
      <c r="S77" s="64"/>
    </row>
    <row r="78" spans="1:19" s="70" customFormat="1" ht="15" customHeight="1" x14ac:dyDescent="0.25">
      <c r="A78" s="22" t="s">
        <v>150</v>
      </c>
      <c r="B78" s="36" t="s">
        <v>19</v>
      </c>
      <c r="C78" s="22" t="s">
        <v>39</v>
      </c>
      <c r="D78" s="40" t="s">
        <v>21</v>
      </c>
      <c r="E78" s="22" t="s">
        <v>151</v>
      </c>
      <c r="F78" s="22"/>
      <c r="G78" s="86"/>
      <c r="H78" s="22" t="s">
        <v>152</v>
      </c>
      <c r="I78" s="24" t="s">
        <v>61</v>
      </c>
      <c r="J78" s="25" t="str">
        <f t="shared" ca="1" si="0"/>
        <v>Review Pending</v>
      </c>
      <c r="K78" s="26">
        <v>43903</v>
      </c>
      <c r="L78" s="24"/>
      <c r="M78" s="24" t="s">
        <v>148</v>
      </c>
      <c r="N78" s="22" t="s">
        <v>26</v>
      </c>
      <c r="O78" s="22"/>
      <c r="P78" s="64"/>
      <c r="Q78" s="64"/>
      <c r="R78" s="69"/>
      <c r="S78" s="64"/>
    </row>
    <row r="79" spans="1:19" s="70" customFormat="1" ht="15" customHeight="1" x14ac:dyDescent="0.25">
      <c r="A79" s="22" t="s">
        <v>150</v>
      </c>
      <c r="B79" s="36" t="s">
        <v>19</v>
      </c>
      <c r="C79" s="22" t="s">
        <v>45</v>
      </c>
      <c r="D79" s="40" t="s">
        <v>21</v>
      </c>
      <c r="E79" s="22" t="s">
        <v>151</v>
      </c>
      <c r="F79" s="22"/>
      <c r="G79" s="86"/>
      <c r="H79" s="22" t="s">
        <v>152</v>
      </c>
      <c r="I79" s="24" t="s">
        <v>61</v>
      </c>
      <c r="J79" s="25" t="str">
        <f t="shared" ca="1" si="0"/>
        <v>Review Pending</v>
      </c>
      <c r="K79" s="26">
        <v>43903</v>
      </c>
      <c r="L79" s="24"/>
      <c r="M79" s="24" t="s">
        <v>148</v>
      </c>
      <c r="N79" s="22" t="s">
        <v>26</v>
      </c>
      <c r="O79" s="22"/>
      <c r="P79" s="64"/>
      <c r="Q79" s="64"/>
      <c r="R79" s="69"/>
      <c r="S79" s="64"/>
    </row>
    <row r="80" spans="1:19" s="70" customFormat="1" ht="15" customHeight="1" x14ac:dyDescent="0.25">
      <c r="A80" s="22" t="s">
        <v>150</v>
      </c>
      <c r="B80" s="36" t="s">
        <v>19</v>
      </c>
      <c r="C80" s="22" t="s">
        <v>53</v>
      </c>
      <c r="D80" s="40" t="s">
        <v>21</v>
      </c>
      <c r="E80" s="22" t="s">
        <v>151</v>
      </c>
      <c r="F80" s="22"/>
      <c r="G80" s="86"/>
      <c r="H80" s="22" t="s">
        <v>152</v>
      </c>
      <c r="I80" s="24" t="s">
        <v>61</v>
      </c>
      <c r="J80" s="25" t="str">
        <f t="shared" ca="1" si="0"/>
        <v>Review Pending</v>
      </c>
      <c r="K80" s="26">
        <v>43903</v>
      </c>
      <c r="L80" s="24"/>
      <c r="M80" s="24" t="s">
        <v>148</v>
      </c>
      <c r="N80" s="22" t="s">
        <v>26</v>
      </c>
      <c r="O80" s="22"/>
      <c r="P80" s="64"/>
      <c r="Q80" s="64"/>
      <c r="R80" s="69"/>
      <c r="S80" s="64"/>
    </row>
    <row r="81" spans="1:19" s="70" customFormat="1" ht="15" customHeight="1" x14ac:dyDescent="0.25">
      <c r="A81" s="22" t="s">
        <v>153</v>
      </c>
      <c r="B81" s="36" t="s">
        <v>19</v>
      </c>
      <c r="C81" s="22" t="s">
        <v>20</v>
      </c>
      <c r="D81" s="40" t="s">
        <v>21</v>
      </c>
      <c r="E81" s="22"/>
      <c r="F81" s="22"/>
      <c r="G81" s="86"/>
      <c r="H81" s="22"/>
      <c r="I81" s="24" t="s">
        <v>38</v>
      </c>
      <c r="J81" s="25" t="str">
        <f t="shared" ca="1" si="0"/>
        <v>Accepting Applications</v>
      </c>
      <c r="K81" s="26">
        <v>43745</v>
      </c>
      <c r="L81" s="24"/>
      <c r="M81" s="24" t="s">
        <v>148</v>
      </c>
      <c r="N81" s="22" t="s">
        <v>26</v>
      </c>
      <c r="O81" s="22"/>
      <c r="P81" s="64"/>
      <c r="Q81" s="64"/>
      <c r="R81" s="69"/>
      <c r="S81" s="64"/>
    </row>
    <row r="82" spans="1:19" s="70" customFormat="1" ht="15" customHeight="1" x14ac:dyDescent="0.25">
      <c r="A82" s="22" t="s">
        <v>153</v>
      </c>
      <c r="B82" s="36" t="s">
        <v>31</v>
      </c>
      <c r="C82" s="22" t="s">
        <v>20</v>
      </c>
      <c r="D82" s="40" t="s">
        <v>21</v>
      </c>
      <c r="E82" s="22"/>
      <c r="F82" s="22"/>
      <c r="G82" s="86"/>
      <c r="H82" s="22"/>
      <c r="I82" s="24" t="s">
        <v>38</v>
      </c>
      <c r="J82" s="25" t="str">
        <f t="shared" ca="1" si="0"/>
        <v>Accepting Applications</v>
      </c>
      <c r="K82" s="26">
        <v>43768</v>
      </c>
      <c r="L82" s="24"/>
      <c r="M82" s="24" t="s">
        <v>148</v>
      </c>
      <c r="N82" s="22" t="s">
        <v>26</v>
      </c>
      <c r="O82" s="22"/>
      <c r="P82" s="64"/>
      <c r="Q82" s="64"/>
      <c r="R82" s="69"/>
      <c r="S82" s="64"/>
    </row>
    <row r="83" spans="1:19" s="70" customFormat="1" ht="15" customHeight="1" x14ac:dyDescent="0.25">
      <c r="A83" s="22" t="s">
        <v>153</v>
      </c>
      <c r="B83" s="36" t="s">
        <v>19</v>
      </c>
      <c r="C83" s="22" t="s">
        <v>35</v>
      </c>
      <c r="D83" s="40" t="s">
        <v>21</v>
      </c>
      <c r="E83" s="22"/>
      <c r="F83" s="22"/>
      <c r="G83" s="86"/>
      <c r="H83" s="22"/>
      <c r="I83" s="24" t="s">
        <v>38</v>
      </c>
      <c r="J83" s="25" t="str">
        <f t="shared" ca="1" si="0"/>
        <v>Accepting Applications</v>
      </c>
      <c r="K83" s="26">
        <v>43745</v>
      </c>
      <c r="L83" s="24"/>
      <c r="M83" s="24" t="s">
        <v>148</v>
      </c>
      <c r="N83" s="22" t="s">
        <v>26</v>
      </c>
      <c r="O83" s="22"/>
      <c r="P83" s="64"/>
      <c r="Q83" s="64"/>
      <c r="R83" s="69"/>
      <c r="S83" s="64"/>
    </row>
    <row r="84" spans="1:19" s="70" customFormat="1" ht="15" customHeight="1" x14ac:dyDescent="0.25">
      <c r="A84" s="22" t="s">
        <v>153</v>
      </c>
      <c r="B84" s="36" t="s">
        <v>31</v>
      </c>
      <c r="C84" s="22" t="s">
        <v>35</v>
      </c>
      <c r="D84" s="40" t="s">
        <v>21</v>
      </c>
      <c r="E84" s="22" t="s">
        <v>154</v>
      </c>
      <c r="F84" s="22"/>
      <c r="G84" s="86">
        <v>600</v>
      </c>
      <c r="H84" s="22">
        <v>396235</v>
      </c>
      <c r="I84" s="24" t="s">
        <v>24</v>
      </c>
      <c r="J84" s="25" t="str">
        <f t="shared" ca="1" si="0"/>
        <v>Expires on</v>
      </c>
      <c r="K84" s="143">
        <v>44500</v>
      </c>
      <c r="L84" s="24"/>
      <c r="M84" s="24" t="s">
        <v>148</v>
      </c>
      <c r="N84" s="22" t="s">
        <v>26</v>
      </c>
      <c r="O84" s="22"/>
      <c r="P84" s="64"/>
      <c r="Q84" s="64"/>
      <c r="R84" s="69"/>
      <c r="S84" s="64"/>
    </row>
    <row r="85" spans="1:19" s="70" customFormat="1" ht="15" customHeight="1" x14ac:dyDescent="0.25">
      <c r="A85" s="22" t="s">
        <v>153</v>
      </c>
      <c r="B85" s="36" t="s">
        <v>19</v>
      </c>
      <c r="C85" s="22" t="s">
        <v>39</v>
      </c>
      <c r="D85" s="40" t="s">
        <v>21</v>
      </c>
      <c r="E85" s="22" t="s">
        <v>155</v>
      </c>
      <c r="F85" s="22"/>
      <c r="G85" s="86"/>
      <c r="H85" s="22" t="s">
        <v>156</v>
      </c>
      <c r="I85" s="24" t="s">
        <v>157</v>
      </c>
      <c r="J85" s="25" t="str">
        <f t="shared" ca="1" si="0"/>
        <v>Pending</v>
      </c>
      <c r="K85" s="26">
        <v>43964</v>
      </c>
      <c r="L85" s="24"/>
      <c r="M85" s="24" t="s">
        <v>148</v>
      </c>
      <c r="N85" s="22" t="s">
        <v>26</v>
      </c>
      <c r="O85" s="22"/>
      <c r="P85" s="64"/>
      <c r="Q85" s="64"/>
      <c r="R85" s="69"/>
      <c r="S85" s="64"/>
    </row>
    <row r="86" spans="1:19" s="70" customFormat="1" ht="15" customHeight="1" x14ac:dyDescent="0.25">
      <c r="A86" s="22" t="s">
        <v>153</v>
      </c>
      <c r="B86" s="36" t="s">
        <v>31</v>
      </c>
      <c r="C86" s="22" t="s">
        <v>39</v>
      </c>
      <c r="D86" s="40" t="s">
        <v>21</v>
      </c>
      <c r="E86" s="22" t="s">
        <v>154</v>
      </c>
      <c r="F86" s="22"/>
      <c r="G86" s="86">
        <v>600</v>
      </c>
      <c r="H86" s="22">
        <v>396235</v>
      </c>
      <c r="I86" s="24" t="s">
        <v>24</v>
      </c>
      <c r="J86" s="25" t="str">
        <f t="shared" ca="1" si="0"/>
        <v>Expires on</v>
      </c>
      <c r="K86" s="143">
        <v>44500</v>
      </c>
      <c r="L86" s="24"/>
      <c r="M86" s="24" t="s">
        <v>148</v>
      </c>
      <c r="N86" s="22" t="s">
        <v>26</v>
      </c>
      <c r="O86" s="22"/>
      <c r="P86" s="64"/>
      <c r="Q86" s="64"/>
      <c r="R86" s="69"/>
      <c r="S86" s="64"/>
    </row>
    <row r="87" spans="1:19" s="70" customFormat="1" ht="15" customHeight="1" x14ac:dyDescent="0.25">
      <c r="A87" s="22" t="s">
        <v>153</v>
      </c>
      <c r="B87" s="36" t="s">
        <v>19</v>
      </c>
      <c r="C87" s="22" t="s">
        <v>45</v>
      </c>
      <c r="D87" s="40" t="s">
        <v>21</v>
      </c>
      <c r="E87" s="22"/>
      <c r="F87" s="22"/>
      <c r="G87" s="86"/>
      <c r="H87" s="22"/>
      <c r="I87" s="24" t="s">
        <v>38</v>
      </c>
      <c r="J87" s="25" t="str">
        <f t="shared" ca="1" si="0"/>
        <v>Accepting Applications</v>
      </c>
      <c r="K87" s="26">
        <v>43745</v>
      </c>
      <c r="L87" s="24"/>
      <c r="M87" s="24" t="s">
        <v>142</v>
      </c>
      <c r="N87" s="22" t="s">
        <v>26</v>
      </c>
      <c r="O87" s="22"/>
      <c r="P87" s="64"/>
      <c r="Q87" s="64"/>
      <c r="R87" s="69"/>
      <c r="S87" s="64"/>
    </row>
    <row r="88" spans="1:19" s="70" customFormat="1" ht="15" customHeight="1" x14ac:dyDescent="0.25">
      <c r="A88" s="22" t="s">
        <v>153</v>
      </c>
      <c r="B88" s="36" t="s">
        <v>31</v>
      </c>
      <c r="C88" s="22" t="s">
        <v>45</v>
      </c>
      <c r="D88" s="40" t="s">
        <v>21</v>
      </c>
      <c r="E88" s="22" t="s">
        <v>158</v>
      </c>
      <c r="F88" s="22"/>
      <c r="G88" s="86">
        <v>624</v>
      </c>
      <c r="H88" s="22">
        <v>405274</v>
      </c>
      <c r="I88" s="24" t="s">
        <v>24</v>
      </c>
      <c r="J88" s="25" t="str">
        <f t="shared" ca="1" si="0"/>
        <v>Expires on</v>
      </c>
      <c r="K88" s="143">
        <v>44500</v>
      </c>
      <c r="L88" s="24"/>
      <c r="M88" s="24" t="s">
        <v>142</v>
      </c>
      <c r="N88" s="22" t="s">
        <v>26</v>
      </c>
      <c r="O88" s="22"/>
      <c r="P88" s="64"/>
      <c r="Q88" s="64"/>
      <c r="R88" s="69"/>
      <c r="S88" s="64"/>
    </row>
    <row r="89" spans="1:19" s="70" customFormat="1" ht="15" customHeight="1" x14ac:dyDescent="0.25">
      <c r="A89" s="22" t="s">
        <v>153</v>
      </c>
      <c r="B89" s="36" t="s">
        <v>19</v>
      </c>
      <c r="C89" s="22" t="s">
        <v>53</v>
      </c>
      <c r="D89" s="40" t="s">
        <v>21</v>
      </c>
      <c r="E89" s="22"/>
      <c r="F89" s="22"/>
      <c r="G89" s="86"/>
      <c r="H89" s="22"/>
      <c r="I89" s="24" t="s">
        <v>38</v>
      </c>
      <c r="J89" s="25" t="str">
        <f t="shared" ca="1" si="0"/>
        <v>Accepting Applications</v>
      </c>
      <c r="K89" s="26">
        <v>43745</v>
      </c>
      <c r="L89" s="24"/>
      <c r="M89" s="24" t="s">
        <v>142</v>
      </c>
      <c r="N89" s="22" t="s">
        <v>26</v>
      </c>
      <c r="O89" s="22"/>
      <c r="P89" s="64"/>
      <c r="Q89" s="64"/>
      <c r="R89" s="69"/>
      <c r="S89" s="64"/>
    </row>
    <row r="90" spans="1:19" ht="15" customHeight="1" x14ac:dyDescent="0.25">
      <c r="A90" s="22" t="s">
        <v>153</v>
      </c>
      <c r="B90" s="36" t="s">
        <v>31</v>
      </c>
      <c r="C90" s="22" t="s">
        <v>53</v>
      </c>
      <c r="D90" s="40" t="s">
        <v>21</v>
      </c>
      <c r="E90" s="22" t="s">
        <v>154</v>
      </c>
      <c r="F90" s="22"/>
      <c r="G90" s="86">
        <v>600</v>
      </c>
      <c r="H90" s="22">
        <v>396235</v>
      </c>
      <c r="I90" s="24" t="s">
        <v>24</v>
      </c>
      <c r="J90" s="25" t="str">
        <f t="shared" ca="1" si="0"/>
        <v>Expires on</v>
      </c>
      <c r="K90" s="143">
        <v>44500</v>
      </c>
      <c r="L90" s="24"/>
      <c r="M90" s="24" t="s">
        <v>142</v>
      </c>
      <c r="N90" s="22" t="s">
        <v>26</v>
      </c>
      <c r="O90" s="22"/>
      <c r="P90" s="27"/>
      <c r="R90" s="29"/>
      <c r="S90" s="22"/>
    </row>
    <row r="91" spans="1:19" ht="15" customHeight="1" x14ac:dyDescent="0.25">
      <c r="A91" s="22" t="s">
        <v>159</v>
      </c>
      <c r="B91" s="23" t="s">
        <v>19</v>
      </c>
      <c r="C91" s="22" t="s">
        <v>20</v>
      </c>
      <c r="D91" s="40" t="s">
        <v>21</v>
      </c>
      <c r="E91" s="22" t="s">
        <v>160</v>
      </c>
      <c r="F91" s="7"/>
      <c r="G91" s="86"/>
      <c r="H91" s="22" t="s">
        <v>161</v>
      </c>
      <c r="I91" s="24" t="s">
        <v>61</v>
      </c>
      <c r="J91" s="25" t="str">
        <f t="shared" ca="1" si="0"/>
        <v>Review Pending</v>
      </c>
      <c r="K91" s="26">
        <v>44023</v>
      </c>
      <c r="L91" s="24"/>
      <c r="M91" s="24" t="s">
        <v>142</v>
      </c>
      <c r="N91" s="22" t="s">
        <v>26</v>
      </c>
      <c r="O91" s="22"/>
      <c r="P91" s="27"/>
      <c r="R91" s="29"/>
      <c r="S91" s="22"/>
    </row>
    <row r="92" spans="1:19" ht="15" customHeight="1" x14ac:dyDescent="0.25">
      <c r="A92" s="22" t="s">
        <v>159</v>
      </c>
      <c r="B92" s="23" t="s">
        <v>19</v>
      </c>
      <c r="C92" s="22" t="s">
        <v>35</v>
      </c>
      <c r="D92" s="40" t="s">
        <v>21</v>
      </c>
      <c r="E92" s="22" t="s">
        <v>160</v>
      </c>
      <c r="F92" s="7"/>
      <c r="G92" s="86"/>
      <c r="H92" s="22" t="s">
        <v>161</v>
      </c>
      <c r="I92" s="24" t="s">
        <v>61</v>
      </c>
      <c r="J92" s="25" t="str">
        <f t="shared" ca="1" si="0"/>
        <v>Review Pending</v>
      </c>
      <c r="K92" s="26">
        <v>44023</v>
      </c>
      <c r="L92" s="24"/>
      <c r="M92" s="24" t="s">
        <v>148</v>
      </c>
      <c r="N92" s="22" t="s">
        <v>26</v>
      </c>
      <c r="O92" s="22"/>
      <c r="P92" s="27"/>
      <c r="R92" s="29"/>
      <c r="S92" s="22"/>
    </row>
    <row r="93" spans="1:19" ht="15" customHeight="1" x14ac:dyDescent="0.25">
      <c r="A93" s="22" t="s">
        <v>159</v>
      </c>
      <c r="B93" s="23" t="s">
        <v>19</v>
      </c>
      <c r="C93" s="22" t="s">
        <v>39</v>
      </c>
      <c r="D93" s="40" t="s">
        <v>21</v>
      </c>
      <c r="E93" s="22" t="s">
        <v>160</v>
      </c>
      <c r="F93" s="7"/>
      <c r="G93" s="86"/>
      <c r="H93" s="22" t="s">
        <v>161</v>
      </c>
      <c r="I93" s="24" t="s">
        <v>61</v>
      </c>
      <c r="J93" s="25" t="str">
        <f t="shared" ca="1" si="0"/>
        <v>Review Pending</v>
      </c>
      <c r="K93" s="26">
        <v>44023</v>
      </c>
      <c r="L93" s="24"/>
      <c r="M93" s="24" t="s">
        <v>148</v>
      </c>
      <c r="N93" s="22" t="s">
        <v>26</v>
      </c>
      <c r="O93" s="22"/>
      <c r="P93" s="27"/>
      <c r="R93" s="29"/>
      <c r="S93" s="22"/>
    </row>
    <row r="94" spans="1:19" ht="15" customHeight="1" x14ac:dyDescent="0.25">
      <c r="A94" s="22" t="s">
        <v>159</v>
      </c>
      <c r="B94" s="23" t="s">
        <v>19</v>
      </c>
      <c r="C94" s="22" t="s">
        <v>45</v>
      </c>
      <c r="D94" s="40" t="s">
        <v>21</v>
      </c>
      <c r="E94" s="22" t="s">
        <v>160</v>
      </c>
      <c r="F94" s="7"/>
      <c r="G94" s="86"/>
      <c r="H94" s="22" t="s">
        <v>161</v>
      </c>
      <c r="I94" s="24" t="s">
        <v>61</v>
      </c>
      <c r="J94" s="25" t="str">
        <f t="shared" ca="1" si="0"/>
        <v>Review Pending</v>
      </c>
      <c r="K94" s="26">
        <v>44023</v>
      </c>
      <c r="L94" s="24"/>
      <c r="M94" s="24" t="s">
        <v>148</v>
      </c>
      <c r="N94" s="22" t="s">
        <v>26</v>
      </c>
      <c r="O94" s="22"/>
      <c r="P94" s="27"/>
      <c r="R94" s="29"/>
      <c r="S94" s="22"/>
    </row>
    <row r="95" spans="1:19" s="38" customFormat="1" ht="15" customHeight="1" x14ac:dyDescent="0.25">
      <c r="A95" s="22" t="s">
        <v>159</v>
      </c>
      <c r="B95" s="23" t="s">
        <v>19</v>
      </c>
      <c r="C95" s="22" t="s">
        <v>53</v>
      </c>
      <c r="D95" s="40" t="s">
        <v>21</v>
      </c>
      <c r="E95" s="22" t="s">
        <v>160</v>
      </c>
      <c r="F95" s="7"/>
      <c r="G95" s="86"/>
      <c r="H95" s="22" t="s">
        <v>161</v>
      </c>
      <c r="I95" s="24" t="s">
        <v>61</v>
      </c>
      <c r="J95" s="25" t="str">
        <f t="shared" ref="J95:J164" ca="1" si="1">IF(AND($I95&lt;&gt;"Not Eligible",$K95=""),$I95,IF(AND($I95="Active",$K95&lt;$L$3),"Expired",IF(AND($I95="Comment period",$K95&lt;$L$14),"Pending",IF($I95="Comment period","Comment period until",IF(AND($I95="Active",$K95&lt;$L$7),"In Lottery until",IF(AND($I95="Active",$K95&lt;$L$11),"Expires in &lt; 60 days (Not Renewed)",IF(AND($I95="Active",$K95&gt;$L$3),"Expires on",IF(AND($I95="Renewed",$K95&lt;$L$3),"Renewal pending",$I95))))))))</f>
        <v>Review Pending</v>
      </c>
      <c r="K95" s="26">
        <v>44023</v>
      </c>
      <c r="L95" s="24"/>
      <c r="M95" s="24" t="s">
        <v>148</v>
      </c>
      <c r="N95" s="22" t="s">
        <v>26</v>
      </c>
      <c r="O95" s="22"/>
      <c r="P95" s="32"/>
      <c r="Q95" s="32"/>
      <c r="R95" s="37"/>
      <c r="S95" s="32"/>
    </row>
    <row r="96" spans="1:19" s="70" customFormat="1" ht="15" customHeight="1" x14ac:dyDescent="0.25">
      <c r="A96" s="32" t="s">
        <v>159</v>
      </c>
      <c r="B96" s="33" t="s">
        <v>31</v>
      </c>
      <c r="C96" s="32"/>
      <c r="D96" s="96"/>
      <c r="E96" s="32"/>
      <c r="F96" s="52"/>
      <c r="G96" s="90"/>
      <c r="H96" s="32"/>
      <c r="I96" s="34" t="s">
        <v>51</v>
      </c>
      <c r="J96" s="79" t="str">
        <f t="shared" ca="1" si="1"/>
        <v>Not Eligible</v>
      </c>
      <c r="K96" s="35">
        <v>43480</v>
      </c>
      <c r="L96" s="34"/>
      <c r="M96" s="34" t="s">
        <v>148</v>
      </c>
      <c r="N96" s="32" t="s">
        <v>26</v>
      </c>
      <c r="O96" s="32" t="s">
        <v>162</v>
      </c>
      <c r="P96" s="64"/>
      <c r="Q96" s="64"/>
      <c r="R96" s="69"/>
      <c r="S96" s="64"/>
    </row>
    <row r="97" spans="1:19" ht="15" customHeight="1" x14ac:dyDescent="0.25">
      <c r="A97" s="64" t="s">
        <v>163</v>
      </c>
      <c r="B97" s="65" t="s">
        <v>19</v>
      </c>
      <c r="C97" s="64"/>
      <c r="D97" s="73" t="s">
        <v>51</v>
      </c>
      <c r="E97" s="64"/>
      <c r="F97" s="66"/>
      <c r="G97" s="89"/>
      <c r="H97" s="64"/>
      <c r="I97" s="67" t="s">
        <v>51</v>
      </c>
      <c r="J97" s="79" t="str">
        <f t="shared" ca="1" si="1"/>
        <v>Not Eligible</v>
      </c>
      <c r="K97" s="68">
        <v>42341</v>
      </c>
      <c r="L97" s="67"/>
      <c r="M97" s="67" t="s">
        <v>148</v>
      </c>
      <c r="N97" s="64" t="s">
        <v>26</v>
      </c>
      <c r="O97" s="64"/>
      <c r="P97" s="27"/>
      <c r="Q97" s="28" t="s">
        <v>164</v>
      </c>
      <c r="R97" s="29"/>
      <c r="S97" s="22"/>
    </row>
    <row r="98" spans="1:19" ht="15" customHeight="1" x14ac:dyDescent="0.25">
      <c r="A98" s="22" t="s">
        <v>165</v>
      </c>
      <c r="B98" s="23" t="s">
        <v>19</v>
      </c>
      <c r="C98" s="22" t="s">
        <v>88</v>
      </c>
      <c r="D98" s="40" t="s">
        <v>21</v>
      </c>
      <c r="E98" s="22" t="s">
        <v>110</v>
      </c>
      <c r="F98" s="7"/>
      <c r="G98" s="86"/>
      <c r="H98" s="22" t="s">
        <v>166</v>
      </c>
      <c r="I98" s="24" t="s">
        <v>114</v>
      </c>
      <c r="J98" s="25" t="str">
        <f t="shared" ca="1" si="1"/>
        <v>Applied</v>
      </c>
      <c r="K98" s="26">
        <v>43886</v>
      </c>
      <c r="L98" s="24"/>
      <c r="M98" s="24" t="s">
        <v>148</v>
      </c>
      <c r="N98" s="22" t="s">
        <v>26</v>
      </c>
      <c r="O98" s="22"/>
      <c r="P98" s="32"/>
      <c r="R98" s="29"/>
      <c r="S98" s="22"/>
    </row>
    <row r="99" spans="1:19" ht="15" customHeight="1" x14ac:dyDescent="0.25">
      <c r="A99" s="22" t="s">
        <v>167</v>
      </c>
      <c r="B99" s="23" t="s">
        <v>19</v>
      </c>
      <c r="C99" s="22" t="s">
        <v>20</v>
      </c>
      <c r="D99" s="40" t="s">
        <v>21</v>
      </c>
      <c r="E99" s="22" t="s">
        <v>168</v>
      </c>
      <c r="F99" s="7"/>
      <c r="G99" s="86"/>
      <c r="H99" s="22" t="s">
        <v>169</v>
      </c>
      <c r="I99" s="24" t="s">
        <v>24</v>
      </c>
      <c r="J99" s="25" t="str">
        <f t="shared" ca="1" si="1"/>
        <v>Expires on</v>
      </c>
      <c r="K99" s="143">
        <v>44500</v>
      </c>
      <c r="L99" s="24"/>
      <c r="M99" s="24" t="s">
        <v>142</v>
      </c>
      <c r="N99" s="22" t="s">
        <v>26</v>
      </c>
      <c r="O99" s="22"/>
      <c r="P99" s="27"/>
      <c r="R99" s="29"/>
      <c r="S99" s="22"/>
    </row>
    <row r="100" spans="1:19" ht="15" customHeight="1" x14ac:dyDescent="0.25">
      <c r="A100" s="22" t="s">
        <v>167</v>
      </c>
      <c r="B100" s="23" t="s">
        <v>31</v>
      </c>
      <c r="C100" s="22" t="s">
        <v>20</v>
      </c>
      <c r="D100" s="40" t="s">
        <v>21</v>
      </c>
      <c r="E100" s="22" t="s">
        <v>170</v>
      </c>
      <c r="F100" s="7"/>
      <c r="G100" s="86"/>
      <c r="H100" s="22" t="s">
        <v>171</v>
      </c>
      <c r="I100" s="24" t="s">
        <v>24</v>
      </c>
      <c r="J100" s="25" t="str">
        <f t="shared" ca="1" si="1"/>
        <v>Expires on</v>
      </c>
      <c r="K100" s="143">
        <v>44500</v>
      </c>
      <c r="L100" s="24"/>
      <c r="M100" s="24" t="s">
        <v>142</v>
      </c>
      <c r="N100" s="22" t="s">
        <v>26</v>
      </c>
      <c r="O100" s="22"/>
      <c r="P100" s="27"/>
      <c r="Q100" s="28" t="s">
        <v>172</v>
      </c>
      <c r="R100" s="29"/>
      <c r="S100" s="22"/>
    </row>
    <row r="101" spans="1:19" s="70" customFormat="1" ht="15" customHeight="1" x14ac:dyDescent="0.25">
      <c r="A101" s="22" t="s">
        <v>167</v>
      </c>
      <c r="B101" s="23" t="s">
        <v>19</v>
      </c>
      <c r="C101" s="22" t="s">
        <v>35</v>
      </c>
      <c r="D101" s="40" t="s">
        <v>21</v>
      </c>
      <c r="E101" s="22" t="s">
        <v>173</v>
      </c>
      <c r="F101" s="7"/>
      <c r="G101" s="86"/>
      <c r="H101" s="22" t="s">
        <v>174</v>
      </c>
      <c r="I101" s="24" t="s">
        <v>24</v>
      </c>
      <c r="J101" s="25" t="str">
        <f t="shared" ca="1" si="1"/>
        <v>Expires on</v>
      </c>
      <c r="K101" s="143">
        <v>44500</v>
      </c>
      <c r="L101" s="24"/>
      <c r="M101" s="24" t="s">
        <v>142</v>
      </c>
      <c r="N101" s="22" t="s">
        <v>26</v>
      </c>
      <c r="O101" s="22"/>
      <c r="P101" s="64"/>
      <c r="Q101" s="64"/>
      <c r="R101" s="69"/>
      <c r="S101" s="64"/>
    </row>
    <row r="102" spans="1:19" ht="15" customHeight="1" x14ac:dyDescent="0.25">
      <c r="A102" s="64" t="s">
        <v>167</v>
      </c>
      <c r="B102" s="65" t="s">
        <v>31</v>
      </c>
      <c r="C102" s="64" t="s">
        <v>35</v>
      </c>
      <c r="D102" s="73" t="s">
        <v>51</v>
      </c>
      <c r="E102" s="64"/>
      <c r="F102" s="66"/>
      <c r="G102" s="89"/>
      <c r="H102" s="64"/>
      <c r="I102" s="67" t="s">
        <v>51</v>
      </c>
      <c r="J102" s="79" t="str">
        <f t="shared" ca="1" si="1"/>
        <v>Not Eligible</v>
      </c>
      <c r="K102" s="68"/>
      <c r="L102" s="67"/>
      <c r="M102" s="67" t="s">
        <v>142</v>
      </c>
      <c r="N102" s="64" t="s">
        <v>26</v>
      </c>
      <c r="O102" s="64"/>
      <c r="P102" s="27"/>
      <c r="Q102" s="28" t="s">
        <v>164</v>
      </c>
      <c r="R102" s="29"/>
      <c r="S102" s="22"/>
    </row>
    <row r="103" spans="1:19" ht="15" customHeight="1" x14ac:dyDescent="0.25">
      <c r="A103" s="22" t="s">
        <v>167</v>
      </c>
      <c r="B103" s="23" t="s">
        <v>19</v>
      </c>
      <c r="C103" s="22" t="s">
        <v>39</v>
      </c>
      <c r="D103" s="40" t="s">
        <v>21</v>
      </c>
      <c r="E103" s="22" t="s">
        <v>168</v>
      </c>
      <c r="F103" s="7"/>
      <c r="G103" s="86"/>
      <c r="H103" s="22" t="s">
        <v>169</v>
      </c>
      <c r="I103" s="24" t="s">
        <v>24</v>
      </c>
      <c r="J103" s="25" t="str">
        <f t="shared" ca="1" si="1"/>
        <v>Expires on</v>
      </c>
      <c r="K103" s="143">
        <v>44500</v>
      </c>
      <c r="L103" s="24"/>
      <c r="M103" s="24" t="s">
        <v>142</v>
      </c>
      <c r="N103" s="22" t="s">
        <v>26</v>
      </c>
      <c r="O103" s="22"/>
      <c r="P103" s="27"/>
      <c r="R103" s="29"/>
      <c r="S103" s="22"/>
    </row>
    <row r="104" spans="1:19" ht="15" customHeight="1" x14ac:dyDescent="0.25">
      <c r="A104" s="22" t="s">
        <v>167</v>
      </c>
      <c r="B104" s="23" t="s">
        <v>31</v>
      </c>
      <c r="C104" s="22" t="s">
        <v>39</v>
      </c>
      <c r="D104" s="40" t="s">
        <v>21</v>
      </c>
      <c r="E104" s="22" t="s">
        <v>175</v>
      </c>
      <c r="F104" s="7"/>
      <c r="G104" s="86"/>
      <c r="H104" s="22" t="s">
        <v>176</v>
      </c>
      <c r="I104" s="24" t="s">
        <v>61</v>
      </c>
      <c r="J104" s="25" t="str">
        <f t="shared" ca="1" si="1"/>
        <v>Review Pending</v>
      </c>
      <c r="K104" s="26">
        <v>43923</v>
      </c>
      <c r="L104" s="24"/>
      <c r="M104" s="24" t="s">
        <v>142</v>
      </c>
      <c r="N104" s="22" t="s">
        <v>26</v>
      </c>
      <c r="O104" s="22"/>
      <c r="P104" s="27"/>
      <c r="Q104" s="28" t="s">
        <v>172</v>
      </c>
      <c r="R104" s="29"/>
      <c r="S104" s="22"/>
    </row>
    <row r="105" spans="1:19" s="70" customFormat="1" ht="15" customHeight="1" x14ac:dyDescent="0.25">
      <c r="A105" s="22" t="s">
        <v>167</v>
      </c>
      <c r="B105" s="23" t="s">
        <v>19</v>
      </c>
      <c r="C105" s="22" t="s">
        <v>45</v>
      </c>
      <c r="D105" s="40" t="s">
        <v>21</v>
      </c>
      <c r="E105" s="22" t="s">
        <v>173</v>
      </c>
      <c r="F105" s="7"/>
      <c r="G105" s="86"/>
      <c r="H105" s="22" t="s">
        <v>174</v>
      </c>
      <c r="I105" s="24" t="s">
        <v>24</v>
      </c>
      <c r="J105" s="25" t="str">
        <f t="shared" ca="1" si="1"/>
        <v>Expires on</v>
      </c>
      <c r="K105" s="143">
        <v>44500</v>
      </c>
      <c r="L105" s="24"/>
      <c r="M105" s="24" t="s">
        <v>142</v>
      </c>
      <c r="N105" s="22" t="s">
        <v>26</v>
      </c>
      <c r="O105" s="22"/>
      <c r="P105" s="64"/>
      <c r="Q105" s="64"/>
      <c r="R105" s="69"/>
      <c r="S105" s="64"/>
    </row>
    <row r="106" spans="1:19" ht="15" customHeight="1" x14ac:dyDescent="0.25">
      <c r="A106" s="64" t="s">
        <v>167</v>
      </c>
      <c r="B106" s="65" t="s">
        <v>31</v>
      </c>
      <c r="C106" s="64" t="s">
        <v>45</v>
      </c>
      <c r="D106" s="73" t="s">
        <v>51</v>
      </c>
      <c r="E106" s="64"/>
      <c r="F106" s="66"/>
      <c r="G106" s="89"/>
      <c r="H106" s="64"/>
      <c r="I106" s="67" t="s">
        <v>51</v>
      </c>
      <c r="J106" s="79" t="str">
        <f t="shared" ca="1" si="1"/>
        <v>Not Eligible</v>
      </c>
      <c r="K106" s="68"/>
      <c r="L106" s="67"/>
      <c r="M106" s="67" t="s">
        <v>142</v>
      </c>
      <c r="N106" s="64" t="s">
        <v>26</v>
      </c>
      <c r="O106" s="64"/>
      <c r="P106" s="27"/>
      <c r="R106" s="29"/>
      <c r="S106" s="22"/>
    </row>
    <row r="107" spans="1:19" ht="15" customHeight="1" x14ac:dyDescent="0.25">
      <c r="A107" s="22" t="s">
        <v>167</v>
      </c>
      <c r="B107" s="23" t="s">
        <v>19</v>
      </c>
      <c r="C107" s="22" t="s">
        <v>53</v>
      </c>
      <c r="D107" s="40" t="s">
        <v>21</v>
      </c>
      <c r="E107" s="22" t="s">
        <v>177</v>
      </c>
      <c r="F107" s="7"/>
      <c r="G107" s="86"/>
      <c r="H107" s="22" t="s">
        <v>178</v>
      </c>
      <c r="I107" s="24" t="s">
        <v>61</v>
      </c>
      <c r="J107" s="25" t="str">
        <f t="shared" ca="1" si="1"/>
        <v>Review Pending</v>
      </c>
      <c r="K107" s="26">
        <v>43911</v>
      </c>
      <c r="L107" s="24"/>
      <c r="M107" s="24" t="s">
        <v>142</v>
      </c>
      <c r="N107" s="22" t="s">
        <v>26</v>
      </c>
      <c r="O107" s="22"/>
      <c r="P107" s="27"/>
      <c r="R107" s="29"/>
      <c r="S107" s="22"/>
    </row>
    <row r="108" spans="1:19" ht="15" customHeight="1" x14ac:dyDescent="0.25">
      <c r="A108" s="22" t="s">
        <v>167</v>
      </c>
      <c r="B108" s="23" t="s">
        <v>31</v>
      </c>
      <c r="C108" s="22" t="s">
        <v>53</v>
      </c>
      <c r="D108" s="40" t="s">
        <v>21</v>
      </c>
      <c r="E108" s="22" t="s">
        <v>168</v>
      </c>
      <c r="F108" s="7"/>
      <c r="G108" s="86"/>
      <c r="H108" s="22" t="s">
        <v>169</v>
      </c>
      <c r="I108" s="24" t="s">
        <v>24</v>
      </c>
      <c r="J108" s="25" t="str">
        <f t="shared" ca="1" si="1"/>
        <v>Expires on</v>
      </c>
      <c r="K108" s="143">
        <v>44500</v>
      </c>
      <c r="L108" s="24"/>
      <c r="M108" s="24" t="s">
        <v>142</v>
      </c>
      <c r="N108" s="22" t="s">
        <v>26</v>
      </c>
      <c r="O108" s="22"/>
      <c r="P108" s="27"/>
      <c r="R108" s="29"/>
      <c r="S108" s="22"/>
    </row>
    <row r="109" spans="1:19" ht="15" customHeight="1" x14ac:dyDescent="0.25">
      <c r="A109" s="22" t="s">
        <v>179</v>
      </c>
      <c r="B109" s="36" t="s">
        <v>19</v>
      </c>
      <c r="C109" s="22" t="s">
        <v>20</v>
      </c>
      <c r="D109" s="40" t="s">
        <v>180</v>
      </c>
      <c r="E109" s="80" t="s">
        <v>78</v>
      </c>
      <c r="F109" s="22"/>
      <c r="G109" s="86"/>
      <c r="H109" s="22" t="s">
        <v>181</v>
      </c>
      <c r="I109" s="24" t="s">
        <v>48</v>
      </c>
      <c r="J109" s="25" t="str">
        <f t="shared" ca="1" si="1"/>
        <v>Approved</v>
      </c>
      <c r="K109" s="26">
        <v>43896</v>
      </c>
      <c r="L109" s="24"/>
      <c r="M109" s="24" t="s">
        <v>142</v>
      </c>
      <c r="N109" s="22" t="s">
        <v>26</v>
      </c>
      <c r="O109" s="22" t="s">
        <v>182</v>
      </c>
      <c r="P109" s="27" t="s">
        <v>183</v>
      </c>
      <c r="Q109" s="28" t="s">
        <v>184</v>
      </c>
      <c r="R109" s="29"/>
      <c r="S109" s="22"/>
    </row>
    <row r="110" spans="1:19" ht="15" customHeight="1" x14ac:dyDescent="0.25">
      <c r="A110" s="22" t="s">
        <v>179</v>
      </c>
      <c r="B110" s="23" t="s">
        <v>31</v>
      </c>
      <c r="C110" s="22" t="s">
        <v>20</v>
      </c>
      <c r="D110" s="40" t="s">
        <v>21</v>
      </c>
      <c r="E110" s="22" t="s">
        <v>112</v>
      </c>
      <c r="F110" s="22"/>
      <c r="G110" s="86"/>
      <c r="H110" s="22" t="s">
        <v>185</v>
      </c>
      <c r="I110" s="24" t="s">
        <v>24</v>
      </c>
      <c r="J110" s="25" t="str">
        <f t="shared" ca="1" si="1"/>
        <v>Expires on</v>
      </c>
      <c r="K110" s="143">
        <v>44500</v>
      </c>
      <c r="L110" s="24"/>
      <c r="M110" s="24" t="s">
        <v>142</v>
      </c>
      <c r="N110" s="22" t="s">
        <v>26</v>
      </c>
      <c r="O110" s="22" t="s">
        <v>182</v>
      </c>
      <c r="P110" s="27" t="s">
        <v>186</v>
      </c>
      <c r="Q110" s="28" t="s">
        <v>184</v>
      </c>
      <c r="R110" s="29"/>
      <c r="S110" s="22"/>
    </row>
    <row r="111" spans="1:19" ht="15" customHeight="1" x14ac:dyDescent="0.25">
      <c r="A111" s="22" t="s">
        <v>179</v>
      </c>
      <c r="B111" s="36" t="s">
        <v>19</v>
      </c>
      <c r="C111" s="22" t="s">
        <v>35</v>
      </c>
      <c r="D111" s="40" t="s">
        <v>180</v>
      </c>
      <c r="E111" s="22" t="s">
        <v>78</v>
      </c>
      <c r="F111" s="22"/>
      <c r="G111" s="86"/>
      <c r="H111" s="22" t="s">
        <v>181</v>
      </c>
      <c r="I111" s="24" t="s">
        <v>48</v>
      </c>
      <c r="J111" s="25" t="str">
        <f t="shared" ca="1" si="1"/>
        <v>Approved</v>
      </c>
      <c r="K111" s="26">
        <v>43896</v>
      </c>
      <c r="L111" s="24"/>
      <c r="M111" s="24" t="s">
        <v>142</v>
      </c>
      <c r="N111" s="22" t="s">
        <v>26</v>
      </c>
      <c r="O111" s="22" t="s">
        <v>187</v>
      </c>
      <c r="P111" s="27"/>
      <c r="Q111" s="28" t="s">
        <v>188</v>
      </c>
      <c r="R111" s="29"/>
      <c r="S111" s="22"/>
    </row>
    <row r="112" spans="1:19" s="38" customFormat="1" ht="15" customHeight="1" x14ac:dyDescent="0.25">
      <c r="A112" s="32" t="s">
        <v>179</v>
      </c>
      <c r="B112" s="33" t="s">
        <v>31</v>
      </c>
      <c r="C112" s="32" t="s">
        <v>35</v>
      </c>
      <c r="D112" s="96" t="s">
        <v>21</v>
      </c>
      <c r="E112" s="32"/>
      <c r="F112" s="32"/>
      <c r="G112" s="90"/>
      <c r="H112" s="32"/>
      <c r="I112" s="34" t="s">
        <v>51</v>
      </c>
      <c r="J112" s="79" t="str">
        <f t="shared" ca="1" si="1"/>
        <v>Not Eligible</v>
      </c>
      <c r="K112" s="35">
        <v>43850</v>
      </c>
      <c r="L112" s="34"/>
      <c r="M112" s="34" t="s">
        <v>142</v>
      </c>
      <c r="N112" s="32" t="s">
        <v>26</v>
      </c>
      <c r="O112" s="139" t="s">
        <v>189</v>
      </c>
      <c r="P112" s="32"/>
      <c r="Q112" s="32"/>
      <c r="R112" s="37"/>
      <c r="S112" s="32"/>
    </row>
    <row r="113" spans="1:19" ht="15" customHeight="1" x14ac:dyDescent="0.25">
      <c r="A113" s="22" t="s">
        <v>179</v>
      </c>
      <c r="B113" s="36" t="s">
        <v>19</v>
      </c>
      <c r="C113" s="22" t="s">
        <v>39</v>
      </c>
      <c r="D113" s="40" t="s">
        <v>180</v>
      </c>
      <c r="E113" s="40" t="s">
        <v>190</v>
      </c>
      <c r="F113" s="22"/>
      <c r="G113" s="86"/>
      <c r="H113" s="22" t="s">
        <v>181</v>
      </c>
      <c r="I113" s="24" t="s">
        <v>48</v>
      </c>
      <c r="J113" s="25" t="str">
        <f t="shared" ca="1" si="1"/>
        <v>Approved</v>
      </c>
      <c r="K113" s="26">
        <v>43896</v>
      </c>
      <c r="L113" s="24"/>
      <c r="M113" s="24" t="s">
        <v>142</v>
      </c>
      <c r="N113" s="22" t="s">
        <v>26</v>
      </c>
      <c r="O113" s="22" t="s">
        <v>187</v>
      </c>
      <c r="P113" s="27"/>
      <c r="Q113" s="28" t="s">
        <v>188</v>
      </c>
      <c r="R113" s="29"/>
      <c r="S113" s="22"/>
    </row>
    <row r="114" spans="1:19" s="38" customFormat="1" ht="15" customHeight="1" x14ac:dyDescent="0.25">
      <c r="A114" s="32" t="s">
        <v>179</v>
      </c>
      <c r="B114" s="33" t="s">
        <v>31</v>
      </c>
      <c r="C114" s="32" t="s">
        <v>39</v>
      </c>
      <c r="D114" s="96" t="s">
        <v>21</v>
      </c>
      <c r="E114" s="32"/>
      <c r="F114" s="32"/>
      <c r="G114" s="90"/>
      <c r="H114" s="32"/>
      <c r="I114" s="34" t="s">
        <v>51</v>
      </c>
      <c r="J114" s="79" t="str">
        <f ca="1">IF(AND($I114&lt;&gt;"Not Eligible",$K114=""),$I114,IF(AND($I114="Active",$K114&lt;$L$3),"Expired",IF(AND($I114="Comment period",$K114&lt;$L$14),"Pending",IF($I114="Comment period","Comment period until",IF(AND($I114="Active",$K114&lt;$L$7),"In Lottery until",IF(AND($I114="Active",$K114&lt;$L$11),"Expires in &lt; 60 days (Not Renewed)",IF(AND($I114="Active",$K114&gt;$L$3),"Expires on",IF(AND($I114="Renewed",$K114&lt;$L$3),"Renewal pending",$I114))))))))</f>
        <v>Not Eligible</v>
      </c>
      <c r="K114" s="35"/>
      <c r="L114" s="34"/>
      <c r="M114" s="34" t="s">
        <v>142</v>
      </c>
      <c r="N114" s="32" t="s">
        <v>26</v>
      </c>
      <c r="O114" s="139" t="s">
        <v>189</v>
      </c>
      <c r="Q114" s="32"/>
      <c r="R114" s="37"/>
      <c r="S114" s="32"/>
    </row>
    <row r="115" spans="1:19" ht="15" customHeight="1" x14ac:dyDescent="0.25">
      <c r="A115" s="22" t="s">
        <v>179</v>
      </c>
      <c r="B115" s="36" t="s">
        <v>19</v>
      </c>
      <c r="C115" s="22" t="s">
        <v>45</v>
      </c>
      <c r="D115" s="40" t="s">
        <v>180</v>
      </c>
      <c r="E115" s="40" t="s">
        <v>190</v>
      </c>
      <c r="F115" s="22"/>
      <c r="G115" s="86"/>
      <c r="H115" s="22" t="s">
        <v>181</v>
      </c>
      <c r="I115" s="24" t="s">
        <v>48</v>
      </c>
      <c r="J115" s="25" t="str">
        <f t="shared" ca="1" si="1"/>
        <v>Approved</v>
      </c>
      <c r="K115" s="26">
        <v>43896</v>
      </c>
      <c r="L115" s="24"/>
      <c r="M115" s="24" t="s">
        <v>142</v>
      </c>
      <c r="N115" s="22" t="s">
        <v>26</v>
      </c>
      <c r="O115" s="22" t="s">
        <v>187</v>
      </c>
      <c r="P115" s="27"/>
      <c r="Q115" s="28" t="s">
        <v>188</v>
      </c>
      <c r="R115" s="29"/>
      <c r="S115" s="22"/>
    </row>
    <row r="116" spans="1:19" s="38" customFormat="1" ht="15" customHeight="1" x14ac:dyDescent="0.25">
      <c r="A116" s="32" t="s">
        <v>179</v>
      </c>
      <c r="B116" s="33" t="s">
        <v>31</v>
      </c>
      <c r="C116" s="32" t="s">
        <v>45</v>
      </c>
      <c r="D116" s="96" t="s">
        <v>21</v>
      </c>
      <c r="E116" s="32"/>
      <c r="F116" s="32"/>
      <c r="G116" s="90"/>
      <c r="H116" s="32"/>
      <c r="I116" s="34" t="s">
        <v>51</v>
      </c>
      <c r="J116" s="79" t="str">
        <f t="shared" ca="1" si="1"/>
        <v>Not Eligible</v>
      </c>
      <c r="K116" s="35"/>
      <c r="L116" s="34"/>
      <c r="M116" s="34" t="s">
        <v>142</v>
      </c>
      <c r="N116" s="32" t="s">
        <v>26</v>
      </c>
      <c r="O116" s="139" t="s">
        <v>189</v>
      </c>
      <c r="P116" s="32"/>
      <c r="Q116" s="32"/>
      <c r="R116" s="37"/>
      <c r="S116" s="32"/>
    </row>
    <row r="117" spans="1:19" ht="15" customHeight="1" x14ac:dyDescent="0.25">
      <c r="A117" s="22" t="s">
        <v>179</v>
      </c>
      <c r="B117" s="36" t="s">
        <v>19</v>
      </c>
      <c r="C117" s="22" t="s">
        <v>53</v>
      </c>
      <c r="D117" s="40" t="s">
        <v>180</v>
      </c>
      <c r="E117" s="40" t="s">
        <v>190</v>
      </c>
      <c r="F117" s="22"/>
      <c r="G117" s="86"/>
      <c r="H117" s="22" t="s">
        <v>181</v>
      </c>
      <c r="I117" s="24" t="s">
        <v>48</v>
      </c>
      <c r="J117" s="25" t="str">
        <f t="shared" ca="1" si="1"/>
        <v>Approved</v>
      </c>
      <c r="K117" s="26">
        <v>43896</v>
      </c>
      <c r="L117" s="24"/>
      <c r="M117" s="24" t="s">
        <v>142</v>
      </c>
      <c r="N117" s="22" t="s">
        <v>26</v>
      </c>
      <c r="O117" s="22" t="s">
        <v>191</v>
      </c>
      <c r="P117" s="27"/>
      <c r="Q117" s="28" t="s">
        <v>184</v>
      </c>
      <c r="R117" s="29"/>
      <c r="S117" s="22"/>
    </row>
    <row r="118" spans="1:19" s="70" customFormat="1" ht="15" customHeight="1" x14ac:dyDescent="0.25">
      <c r="A118" s="22" t="s">
        <v>179</v>
      </c>
      <c r="B118" s="23" t="s">
        <v>31</v>
      </c>
      <c r="C118" s="22" t="s">
        <v>53</v>
      </c>
      <c r="D118" s="40" t="s">
        <v>21</v>
      </c>
      <c r="E118" s="22" t="s">
        <v>192</v>
      </c>
      <c r="F118" s="22"/>
      <c r="G118" s="86"/>
      <c r="H118" s="22" t="s">
        <v>185</v>
      </c>
      <c r="I118" s="24" t="s">
        <v>24</v>
      </c>
      <c r="J118" s="25" t="str">
        <f t="shared" ca="1" si="1"/>
        <v>Expires on</v>
      </c>
      <c r="K118" s="143">
        <v>44500</v>
      </c>
      <c r="L118" s="24"/>
      <c r="M118" s="24" t="s">
        <v>142</v>
      </c>
      <c r="N118" s="22" t="s">
        <v>26</v>
      </c>
      <c r="O118" s="22" t="s">
        <v>193</v>
      </c>
      <c r="P118" s="64"/>
      <c r="Q118" s="64" t="s">
        <v>194</v>
      </c>
      <c r="R118" s="69"/>
      <c r="S118" s="64"/>
    </row>
    <row r="119" spans="1:19" ht="15" customHeight="1" x14ac:dyDescent="0.25">
      <c r="A119" s="64" t="s">
        <v>195</v>
      </c>
      <c r="B119" s="71" t="s">
        <v>19</v>
      </c>
      <c r="C119" s="64"/>
      <c r="D119" s="73" t="s">
        <v>21</v>
      </c>
      <c r="E119" s="64"/>
      <c r="F119" s="64"/>
      <c r="G119" s="89"/>
      <c r="H119" s="64"/>
      <c r="I119" s="67" t="s">
        <v>51</v>
      </c>
      <c r="J119" s="77" t="str">
        <f t="shared" ca="1" si="1"/>
        <v>Not Eligible</v>
      </c>
      <c r="K119" s="68">
        <v>43039</v>
      </c>
      <c r="L119" s="67"/>
      <c r="M119" s="67" t="s">
        <v>196</v>
      </c>
      <c r="N119" s="64" t="s">
        <v>26</v>
      </c>
      <c r="O119" s="64" t="s">
        <v>197</v>
      </c>
      <c r="P119" s="27"/>
      <c r="R119" s="29"/>
      <c r="S119" s="22"/>
    </row>
    <row r="120" spans="1:19" ht="15" customHeight="1" x14ac:dyDescent="0.25">
      <c r="A120" s="22" t="s">
        <v>198</v>
      </c>
      <c r="B120" s="23" t="s">
        <v>19</v>
      </c>
      <c r="C120" s="22" t="s">
        <v>20</v>
      </c>
      <c r="D120" s="40" t="s">
        <v>199</v>
      </c>
      <c r="E120" s="22" t="s">
        <v>200</v>
      </c>
      <c r="F120" s="22"/>
      <c r="G120" s="86"/>
      <c r="H120" s="22" t="s">
        <v>201</v>
      </c>
      <c r="I120" s="24" t="s">
        <v>157</v>
      </c>
      <c r="J120" s="25" t="str">
        <f t="shared" ca="1" si="1"/>
        <v>Pending</v>
      </c>
      <c r="K120" s="140">
        <v>43902</v>
      </c>
      <c r="L120" s="24"/>
      <c r="M120" s="24" t="s">
        <v>148</v>
      </c>
      <c r="N120" s="22" t="s">
        <v>26</v>
      </c>
      <c r="O120" s="22"/>
      <c r="P120" s="64"/>
      <c r="Q120" s="64"/>
      <c r="R120" s="69"/>
      <c r="S120" s="22"/>
    </row>
    <row r="121" spans="1:19" ht="15" customHeight="1" x14ac:dyDescent="0.25">
      <c r="A121" s="22" t="s">
        <v>198</v>
      </c>
      <c r="B121" s="23" t="s">
        <v>19</v>
      </c>
      <c r="C121" s="80" t="s">
        <v>88</v>
      </c>
      <c r="D121" s="97" t="s">
        <v>199</v>
      </c>
      <c r="E121" s="80" t="s">
        <v>202</v>
      </c>
      <c r="G121" s="91"/>
      <c r="H121" s="81" t="s">
        <v>203</v>
      </c>
      <c r="I121" s="82" t="s">
        <v>157</v>
      </c>
      <c r="J121" s="25" t="str">
        <f t="shared" ca="1" si="1"/>
        <v>Pending</v>
      </c>
      <c r="K121" s="26">
        <v>43902</v>
      </c>
      <c r="M121" s="99" t="s">
        <v>148</v>
      </c>
      <c r="N121" s="80" t="s">
        <v>26</v>
      </c>
      <c r="P121" s="27"/>
      <c r="R121" s="29"/>
      <c r="S121" s="22"/>
    </row>
    <row r="122" spans="1:19" ht="15" customHeight="1" x14ac:dyDescent="0.25">
      <c r="A122" s="22" t="s">
        <v>198</v>
      </c>
      <c r="B122" s="23" t="s">
        <v>19</v>
      </c>
      <c r="C122" s="80" t="s">
        <v>149</v>
      </c>
      <c r="D122" s="97" t="s">
        <v>199</v>
      </c>
      <c r="E122" s="80" t="s">
        <v>200</v>
      </c>
      <c r="G122" s="91"/>
      <c r="H122" s="81" t="s">
        <v>201</v>
      </c>
      <c r="I122" s="82" t="s">
        <v>157</v>
      </c>
      <c r="J122" s="25" t="str">
        <f t="shared" ca="1" si="1"/>
        <v>Pending</v>
      </c>
      <c r="K122" s="26">
        <v>43902</v>
      </c>
      <c r="M122" s="99" t="s">
        <v>148</v>
      </c>
      <c r="N122" s="80" t="s">
        <v>26</v>
      </c>
      <c r="P122" s="27"/>
      <c r="R122" s="29"/>
      <c r="S122" s="22"/>
    </row>
    <row r="123" spans="1:19" ht="15" customHeight="1" x14ac:dyDescent="0.25">
      <c r="A123" s="22" t="s">
        <v>198</v>
      </c>
      <c r="B123" s="23" t="s">
        <v>19</v>
      </c>
      <c r="C123" s="80" t="s">
        <v>86</v>
      </c>
      <c r="D123" s="97" t="s">
        <v>199</v>
      </c>
      <c r="E123" s="80" t="s">
        <v>202</v>
      </c>
      <c r="G123" s="91"/>
      <c r="H123" s="81" t="s">
        <v>203</v>
      </c>
      <c r="I123" s="82" t="s">
        <v>157</v>
      </c>
      <c r="J123" s="25" t="str">
        <f t="shared" ca="1" si="1"/>
        <v>Pending</v>
      </c>
      <c r="K123" s="26">
        <v>43902</v>
      </c>
      <c r="M123" s="99" t="s">
        <v>148</v>
      </c>
      <c r="N123" s="80" t="s">
        <v>26</v>
      </c>
      <c r="P123" s="27"/>
      <c r="R123" s="29"/>
      <c r="S123" s="22"/>
    </row>
    <row r="124" spans="1:19" ht="15" customHeight="1" x14ac:dyDescent="0.25">
      <c r="A124" s="22" t="s">
        <v>198</v>
      </c>
      <c r="B124" s="23" t="s">
        <v>19</v>
      </c>
      <c r="C124" s="80" t="s">
        <v>53</v>
      </c>
      <c r="D124" s="97" t="s">
        <v>199</v>
      </c>
      <c r="E124" s="80" t="s">
        <v>204</v>
      </c>
      <c r="G124" s="91"/>
      <c r="H124" s="81" t="s">
        <v>205</v>
      </c>
      <c r="I124" s="82" t="s">
        <v>157</v>
      </c>
      <c r="J124" s="25" t="str">
        <f t="shared" ca="1" si="1"/>
        <v>Pending</v>
      </c>
      <c r="K124" s="26">
        <v>43902</v>
      </c>
      <c r="M124" s="99" t="s">
        <v>148</v>
      </c>
      <c r="N124" s="80" t="s">
        <v>26</v>
      </c>
      <c r="P124" s="27"/>
      <c r="R124" s="29"/>
      <c r="S124" s="22"/>
    </row>
    <row r="125" spans="1:19" ht="15" customHeight="1" x14ac:dyDescent="0.25">
      <c r="A125" s="22" t="s">
        <v>198</v>
      </c>
      <c r="B125" s="23" t="s">
        <v>19</v>
      </c>
      <c r="C125" s="80" t="s">
        <v>101</v>
      </c>
      <c r="D125" s="97" t="s">
        <v>206</v>
      </c>
      <c r="E125" s="80" t="s">
        <v>200</v>
      </c>
      <c r="G125" s="91"/>
      <c r="H125" s="81" t="s">
        <v>201</v>
      </c>
      <c r="I125" s="82" t="s">
        <v>157</v>
      </c>
      <c r="J125" s="25" t="str">
        <f t="shared" ca="1" si="1"/>
        <v>Pending</v>
      </c>
      <c r="K125" s="26">
        <v>43902</v>
      </c>
      <c r="M125" s="99" t="s">
        <v>148</v>
      </c>
      <c r="N125" s="80" t="s">
        <v>26</v>
      </c>
      <c r="P125" s="27"/>
      <c r="R125" s="29"/>
      <c r="S125" s="22"/>
    </row>
    <row r="126" spans="1:19" ht="15" customHeight="1" x14ac:dyDescent="0.25">
      <c r="A126" s="22" t="s">
        <v>198</v>
      </c>
      <c r="B126" s="23" t="s">
        <v>19</v>
      </c>
      <c r="C126" s="80" t="s">
        <v>207</v>
      </c>
      <c r="D126" s="97" t="s">
        <v>208</v>
      </c>
      <c r="E126" s="80" t="s">
        <v>204</v>
      </c>
      <c r="G126" s="91"/>
      <c r="H126" s="81" t="s">
        <v>205</v>
      </c>
      <c r="I126" s="82" t="s">
        <v>157</v>
      </c>
      <c r="J126" s="25" t="str">
        <f t="shared" ca="1" si="1"/>
        <v>Pending</v>
      </c>
      <c r="K126" s="26">
        <v>43902</v>
      </c>
      <c r="M126" s="99" t="s">
        <v>148</v>
      </c>
      <c r="N126" s="80" t="s">
        <v>26</v>
      </c>
      <c r="P126" s="27"/>
      <c r="R126" s="29"/>
      <c r="S126" s="22"/>
    </row>
    <row r="127" spans="1:19" s="38" customFormat="1" ht="15" customHeight="1" x14ac:dyDescent="0.25">
      <c r="A127" s="80" t="s">
        <v>209</v>
      </c>
      <c r="B127" s="84" t="s">
        <v>19</v>
      </c>
      <c r="C127" s="80" t="s">
        <v>20</v>
      </c>
      <c r="D127" s="97" t="s">
        <v>21</v>
      </c>
      <c r="E127" s="80" t="s">
        <v>170</v>
      </c>
      <c r="F127" s="80"/>
      <c r="G127" s="91"/>
      <c r="H127" s="81" t="s">
        <v>210</v>
      </c>
      <c r="I127" s="82" t="s">
        <v>24</v>
      </c>
      <c r="J127" s="25" t="str">
        <f t="shared" ca="1" si="1"/>
        <v>Expires on</v>
      </c>
      <c r="K127" s="143">
        <v>44500</v>
      </c>
      <c r="L127" s="82"/>
      <c r="M127" s="100" t="s">
        <v>211</v>
      </c>
      <c r="N127" s="80" t="s">
        <v>26</v>
      </c>
      <c r="O127" s="80"/>
      <c r="P127" s="32"/>
      <c r="Q127" s="32"/>
      <c r="R127" s="37"/>
      <c r="S127" s="32"/>
    </row>
    <row r="128" spans="1:19" s="38" customFormat="1" ht="15" customHeight="1" x14ac:dyDescent="0.25">
      <c r="A128" s="53" t="s">
        <v>212</v>
      </c>
      <c r="B128" s="23" t="s">
        <v>19</v>
      </c>
      <c r="C128" s="22" t="s">
        <v>20</v>
      </c>
      <c r="D128" s="40" t="s">
        <v>21</v>
      </c>
      <c r="E128" s="22" t="s">
        <v>173</v>
      </c>
      <c r="F128" s="7"/>
      <c r="G128" s="86"/>
      <c r="H128" s="22" t="s">
        <v>213</v>
      </c>
      <c r="I128" s="24" t="s">
        <v>24</v>
      </c>
      <c r="J128" s="25" t="str">
        <f t="shared" ca="1" si="1"/>
        <v>Expires on</v>
      </c>
      <c r="K128" s="143">
        <v>44500</v>
      </c>
      <c r="L128" s="24"/>
      <c r="M128" s="24" t="s">
        <v>148</v>
      </c>
      <c r="N128" s="22" t="s">
        <v>26</v>
      </c>
      <c r="O128" s="22"/>
      <c r="P128" s="32"/>
      <c r="Q128" s="32"/>
      <c r="R128" s="37"/>
      <c r="S128" s="32"/>
    </row>
    <row r="129" spans="1:19" s="38" customFormat="1" ht="15" customHeight="1" x14ac:dyDescent="0.25">
      <c r="A129" s="53" t="s">
        <v>212</v>
      </c>
      <c r="B129" s="36" t="s">
        <v>31</v>
      </c>
      <c r="C129" s="22" t="s">
        <v>20</v>
      </c>
      <c r="D129" s="40" t="s">
        <v>21</v>
      </c>
      <c r="E129" s="22" t="s">
        <v>214</v>
      </c>
      <c r="F129" s="22"/>
      <c r="G129" s="86">
        <v>556</v>
      </c>
      <c r="H129" s="22">
        <v>402973</v>
      </c>
      <c r="I129" s="24" t="s">
        <v>24</v>
      </c>
      <c r="J129" s="25" t="str">
        <f t="shared" ca="1" si="1"/>
        <v>Expires on</v>
      </c>
      <c r="K129" s="143">
        <v>44500</v>
      </c>
      <c r="L129" s="24"/>
      <c r="M129" s="24" t="s">
        <v>148</v>
      </c>
      <c r="N129" s="22" t="s">
        <v>26</v>
      </c>
      <c r="O129" s="22"/>
      <c r="P129" s="32"/>
      <c r="Q129" s="32"/>
      <c r="R129" s="37"/>
      <c r="S129" s="32"/>
    </row>
    <row r="130" spans="1:19" s="38" customFormat="1" ht="15" customHeight="1" x14ac:dyDescent="0.25">
      <c r="A130" s="53" t="s">
        <v>212</v>
      </c>
      <c r="B130" s="36" t="s">
        <v>19</v>
      </c>
      <c r="C130" s="22" t="s">
        <v>88</v>
      </c>
      <c r="D130" s="40" t="s">
        <v>21</v>
      </c>
      <c r="E130" s="22" t="s">
        <v>215</v>
      </c>
      <c r="F130" s="22"/>
      <c r="G130" s="86"/>
      <c r="H130" s="22" t="s">
        <v>216</v>
      </c>
      <c r="I130" s="24" t="s">
        <v>24</v>
      </c>
      <c r="J130" s="25" t="str">
        <f t="shared" ca="1" si="1"/>
        <v>Expires on</v>
      </c>
      <c r="K130" s="143">
        <v>44500</v>
      </c>
      <c r="L130" s="24"/>
      <c r="M130" s="24" t="s">
        <v>148</v>
      </c>
      <c r="N130" s="22" t="s">
        <v>26</v>
      </c>
      <c r="O130" s="22" t="s">
        <v>217</v>
      </c>
      <c r="P130" s="32"/>
      <c r="Q130" s="32"/>
      <c r="R130" s="37"/>
      <c r="S130" s="32"/>
    </row>
    <row r="131" spans="1:19" s="38" customFormat="1" ht="15" customHeight="1" x14ac:dyDescent="0.25">
      <c r="A131" s="53" t="s">
        <v>212</v>
      </c>
      <c r="B131" s="36" t="s">
        <v>31</v>
      </c>
      <c r="C131" s="22" t="s">
        <v>88</v>
      </c>
      <c r="D131" s="40" t="s">
        <v>21</v>
      </c>
      <c r="E131" s="22"/>
      <c r="F131" s="22"/>
      <c r="G131" s="86"/>
      <c r="H131" s="22"/>
      <c r="I131" s="24" t="s">
        <v>38</v>
      </c>
      <c r="J131" s="25" t="str">
        <f t="shared" si="1"/>
        <v>Accepting Applications</v>
      </c>
      <c r="K131" s="26"/>
      <c r="L131" s="24"/>
      <c r="M131" s="24" t="s">
        <v>148</v>
      </c>
      <c r="N131" s="22" t="s">
        <v>26</v>
      </c>
      <c r="O131" s="22" t="s">
        <v>218</v>
      </c>
      <c r="P131" s="32"/>
      <c r="Q131" s="32"/>
      <c r="R131" s="37"/>
      <c r="S131" s="32"/>
    </row>
    <row r="132" spans="1:19" s="38" customFormat="1" ht="15" customHeight="1" x14ac:dyDescent="0.25">
      <c r="A132" s="53" t="s">
        <v>212</v>
      </c>
      <c r="B132" s="36" t="s">
        <v>19</v>
      </c>
      <c r="C132" s="22" t="s">
        <v>149</v>
      </c>
      <c r="D132" s="40" t="s">
        <v>21</v>
      </c>
      <c r="E132" s="22" t="s">
        <v>56</v>
      </c>
      <c r="F132" s="22"/>
      <c r="G132" s="86"/>
      <c r="H132" s="22" t="s">
        <v>219</v>
      </c>
      <c r="I132" s="24" t="s">
        <v>24</v>
      </c>
      <c r="J132" s="25" t="str">
        <f t="shared" ca="1" si="1"/>
        <v>Expires on</v>
      </c>
      <c r="K132" s="143">
        <v>44500</v>
      </c>
      <c r="L132" s="24"/>
      <c r="M132" s="24" t="s">
        <v>148</v>
      </c>
      <c r="N132" s="22" t="s">
        <v>26</v>
      </c>
      <c r="O132" s="22" t="s">
        <v>220</v>
      </c>
      <c r="P132" s="32"/>
      <c r="Q132" s="32"/>
      <c r="R132" s="37"/>
      <c r="S132" s="32"/>
    </row>
    <row r="133" spans="1:19" s="38" customFormat="1" ht="15" customHeight="1" x14ac:dyDescent="0.25">
      <c r="A133" s="53" t="s">
        <v>212</v>
      </c>
      <c r="B133" s="36" t="s">
        <v>31</v>
      </c>
      <c r="C133" s="22" t="s">
        <v>149</v>
      </c>
      <c r="D133" s="40" t="s">
        <v>21</v>
      </c>
      <c r="E133" s="22" t="s">
        <v>215</v>
      </c>
      <c r="F133" s="22"/>
      <c r="G133" s="86"/>
      <c r="H133" s="22" t="s">
        <v>216</v>
      </c>
      <c r="I133" s="24" t="s">
        <v>24</v>
      </c>
      <c r="J133" s="25" t="str">
        <f t="shared" ca="1" si="1"/>
        <v>Expires on</v>
      </c>
      <c r="K133" s="143">
        <v>44500</v>
      </c>
      <c r="L133" s="24"/>
      <c r="M133" s="24" t="s">
        <v>148</v>
      </c>
      <c r="N133" s="22" t="s">
        <v>26</v>
      </c>
      <c r="O133" s="22" t="s">
        <v>221</v>
      </c>
      <c r="P133" s="32"/>
      <c r="Q133" s="32" t="s">
        <v>222</v>
      </c>
      <c r="R133" s="37"/>
      <c r="S133" s="32"/>
    </row>
    <row r="134" spans="1:19" s="38" customFormat="1" ht="15" customHeight="1" x14ac:dyDescent="0.25">
      <c r="A134" s="53" t="s">
        <v>212</v>
      </c>
      <c r="B134" s="36" t="s">
        <v>19</v>
      </c>
      <c r="C134" s="22" t="s">
        <v>86</v>
      </c>
      <c r="D134" s="40" t="s">
        <v>21</v>
      </c>
      <c r="E134" s="22" t="s">
        <v>173</v>
      </c>
      <c r="F134" s="22"/>
      <c r="G134" s="86"/>
      <c r="H134" s="22" t="s">
        <v>213</v>
      </c>
      <c r="I134" s="24" t="s">
        <v>24</v>
      </c>
      <c r="J134" s="25" t="str">
        <f t="shared" ca="1" si="1"/>
        <v>Expires on</v>
      </c>
      <c r="K134" s="143">
        <v>44500</v>
      </c>
      <c r="L134" s="24"/>
      <c r="M134" s="24" t="s">
        <v>148</v>
      </c>
      <c r="N134" s="22" t="s">
        <v>26</v>
      </c>
      <c r="O134" s="22" t="s">
        <v>217</v>
      </c>
      <c r="P134" s="32"/>
      <c r="Q134" s="32"/>
      <c r="R134" s="37"/>
      <c r="S134" s="32"/>
    </row>
    <row r="135" spans="1:19" s="38" customFormat="1" ht="15" customHeight="1" x14ac:dyDescent="0.25">
      <c r="A135" s="53" t="s">
        <v>212</v>
      </c>
      <c r="B135" s="36" t="s">
        <v>31</v>
      </c>
      <c r="C135" s="22" t="s">
        <v>86</v>
      </c>
      <c r="D135" s="40" t="s">
        <v>21</v>
      </c>
      <c r="E135" s="22" t="s">
        <v>170</v>
      </c>
      <c r="F135" s="22"/>
      <c r="G135" s="86"/>
      <c r="H135" s="22" t="s">
        <v>223</v>
      </c>
      <c r="I135" s="24" t="s">
        <v>61</v>
      </c>
      <c r="J135" s="25" t="str">
        <f t="shared" ca="1" si="1"/>
        <v>Review Pending</v>
      </c>
      <c r="K135" s="26">
        <v>43959</v>
      </c>
      <c r="L135" s="24"/>
      <c r="M135" s="24" t="s">
        <v>148</v>
      </c>
      <c r="N135" s="22" t="s">
        <v>26</v>
      </c>
      <c r="O135" s="22" t="s">
        <v>221</v>
      </c>
      <c r="P135" s="32"/>
      <c r="Q135" s="32" t="s">
        <v>224</v>
      </c>
      <c r="R135" s="37"/>
      <c r="S135" s="32"/>
    </row>
    <row r="136" spans="1:19" s="38" customFormat="1" ht="15" customHeight="1" x14ac:dyDescent="0.25">
      <c r="A136" s="53" t="s">
        <v>212</v>
      </c>
      <c r="B136" s="36" t="s">
        <v>19</v>
      </c>
      <c r="C136" s="22" t="s">
        <v>53</v>
      </c>
      <c r="D136" s="40" t="s">
        <v>21</v>
      </c>
      <c r="E136" s="22" t="s">
        <v>173</v>
      </c>
      <c r="F136" s="22"/>
      <c r="G136" s="86"/>
      <c r="H136" s="22" t="s">
        <v>213</v>
      </c>
      <c r="I136" s="24" t="s">
        <v>24</v>
      </c>
      <c r="J136" s="25" t="str">
        <f t="shared" ca="1" si="1"/>
        <v>Expires on</v>
      </c>
      <c r="K136" s="143">
        <v>44500</v>
      </c>
      <c r="L136" s="24"/>
      <c r="M136" s="24" t="s">
        <v>148</v>
      </c>
      <c r="N136" s="22" t="s">
        <v>26</v>
      </c>
      <c r="O136" s="22" t="s">
        <v>217</v>
      </c>
      <c r="P136" s="32"/>
      <c r="Q136" s="32"/>
      <c r="R136" s="37"/>
      <c r="S136" s="32"/>
    </row>
    <row r="137" spans="1:19" ht="15" customHeight="1" x14ac:dyDescent="0.25">
      <c r="A137" s="53" t="s">
        <v>212</v>
      </c>
      <c r="B137" s="23" t="s">
        <v>31</v>
      </c>
      <c r="C137" s="22" t="s">
        <v>53</v>
      </c>
      <c r="D137" s="40" t="s">
        <v>21</v>
      </c>
      <c r="E137" s="22" t="s">
        <v>170</v>
      </c>
      <c r="F137" s="7"/>
      <c r="G137" s="86"/>
      <c r="H137" s="22" t="s">
        <v>223</v>
      </c>
      <c r="I137" s="24" t="s">
        <v>61</v>
      </c>
      <c r="J137" s="25" t="str">
        <f t="shared" ca="1" si="1"/>
        <v>Review Pending</v>
      </c>
      <c r="K137" s="26">
        <v>43959</v>
      </c>
      <c r="L137" s="24"/>
      <c r="M137" s="24" t="s">
        <v>148</v>
      </c>
      <c r="N137" s="22" t="s">
        <v>26</v>
      </c>
      <c r="O137" s="22"/>
      <c r="P137" s="27"/>
      <c r="Q137" s="28" t="s">
        <v>225</v>
      </c>
      <c r="R137" s="29"/>
      <c r="S137" s="22"/>
    </row>
    <row r="138" spans="1:19" ht="15" customHeight="1" x14ac:dyDescent="0.25">
      <c r="A138" s="22" t="s">
        <v>226</v>
      </c>
      <c r="B138" s="23" t="s">
        <v>19</v>
      </c>
      <c r="C138" s="22" t="s">
        <v>20</v>
      </c>
      <c r="D138" s="40" t="s">
        <v>21</v>
      </c>
      <c r="E138" s="22"/>
      <c r="F138" s="7"/>
      <c r="G138" s="86"/>
      <c r="H138" s="22"/>
      <c r="I138" s="24" t="s">
        <v>38</v>
      </c>
      <c r="J138" s="25" t="str">
        <f t="shared" si="1"/>
        <v>Accepting Applications</v>
      </c>
      <c r="K138" s="26"/>
      <c r="L138" s="24"/>
      <c r="M138" s="24" t="s">
        <v>148</v>
      </c>
      <c r="N138" s="22" t="s">
        <v>26</v>
      </c>
      <c r="O138" s="22" t="s">
        <v>221</v>
      </c>
      <c r="P138" s="27"/>
      <c r="Q138" s="28" t="s">
        <v>227</v>
      </c>
      <c r="R138" s="29"/>
      <c r="S138" s="22"/>
    </row>
    <row r="139" spans="1:19" ht="15" customHeight="1" x14ac:dyDescent="0.25">
      <c r="A139" s="22" t="s">
        <v>226</v>
      </c>
      <c r="B139" s="36" t="s">
        <v>31</v>
      </c>
      <c r="C139" s="22" t="s">
        <v>20</v>
      </c>
      <c r="D139" s="40" t="s">
        <v>21</v>
      </c>
      <c r="E139" s="22" t="s">
        <v>228</v>
      </c>
      <c r="F139" s="22"/>
      <c r="G139" s="86"/>
      <c r="H139" s="22" t="s">
        <v>229</v>
      </c>
      <c r="I139" s="24" t="s">
        <v>24</v>
      </c>
      <c r="J139" s="25" t="str">
        <f t="shared" ca="1" si="1"/>
        <v>Expires on</v>
      </c>
      <c r="K139" s="143">
        <v>44500</v>
      </c>
      <c r="L139" s="24"/>
      <c r="M139" s="24" t="s">
        <v>148</v>
      </c>
      <c r="N139" s="22" t="s">
        <v>26</v>
      </c>
      <c r="O139" s="22" t="s">
        <v>217</v>
      </c>
      <c r="P139" s="27"/>
      <c r="Q139" s="28" t="s">
        <v>227</v>
      </c>
      <c r="R139" s="29" t="s">
        <v>230</v>
      </c>
      <c r="S139" s="22"/>
    </row>
    <row r="140" spans="1:19" ht="15" customHeight="1" x14ac:dyDescent="0.25">
      <c r="A140" s="22" t="s">
        <v>226</v>
      </c>
      <c r="B140" s="23" t="s">
        <v>19</v>
      </c>
      <c r="C140" s="22" t="s">
        <v>88</v>
      </c>
      <c r="D140" s="40" t="s">
        <v>21</v>
      </c>
      <c r="E140" s="22"/>
      <c r="F140" s="22"/>
      <c r="G140" s="86"/>
      <c r="H140" s="22"/>
      <c r="I140" s="24" t="s">
        <v>38</v>
      </c>
      <c r="J140" s="25" t="str">
        <f t="shared" si="1"/>
        <v>Accepting Applications</v>
      </c>
      <c r="K140" s="26"/>
      <c r="L140" s="24"/>
      <c r="M140" s="24" t="s">
        <v>148</v>
      </c>
      <c r="N140" s="22" t="s">
        <v>26</v>
      </c>
      <c r="O140" s="22"/>
      <c r="P140" s="27"/>
      <c r="R140" s="29"/>
      <c r="S140" s="22"/>
    </row>
    <row r="141" spans="1:19" ht="15" customHeight="1" x14ac:dyDescent="0.25">
      <c r="A141" s="22" t="s">
        <v>226</v>
      </c>
      <c r="B141" s="36" t="s">
        <v>31</v>
      </c>
      <c r="C141" s="22" t="s">
        <v>88</v>
      </c>
      <c r="D141" s="40" t="s">
        <v>21</v>
      </c>
      <c r="E141" s="22" t="s">
        <v>228</v>
      </c>
      <c r="F141" s="22"/>
      <c r="G141" s="86"/>
      <c r="H141" s="22" t="s">
        <v>229</v>
      </c>
      <c r="I141" s="24" t="s">
        <v>24</v>
      </c>
      <c r="J141" s="25" t="str">
        <f t="shared" ca="1" si="1"/>
        <v>Expires on</v>
      </c>
      <c r="K141" s="143">
        <v>44500</v>
      </c>
      <c r="L141" s="24"/>
      <c r="M141" s="24" t="s">
        <v>148</v>
      </c>
      <c r="N141" s="22" t="s">
        <v>26</v>
      </c>
      <c r="O141" s="22" t="s">
        <v>220</v>
      </c>
      <c r="P141" s="27"/>
      <c r="Q141" s="28" t="s">
        <v>225</v>
      </c>
      <c r="R141" s="29"/>
      <c r="S141" s="22"/>
    </row>
    <row r="142" spans="1:19" ht="15" customHeight="1" x14ac:dyDescent="0.25">
      <c r="A142" s="22" t="s">
        <v>226</v>
      </c>
      <c r="B142" s="23" t="s">
        <v>19</v>
      </c>
      <c r="C142" s="22" t="s">
        <v>39</v>
      </c>
      <c r="D142" s="40" t="s">
        <v>21</v>
      </c>
      <c r="E142" s="22"/>
      <c r="F142" s="22"/>
      <c r="G142" s="86"/>
      <c r="H142" s="22"/>
      <c r="I142" s="24"/>
      <c r="J142" s="25">
        <f t="shared" si="1"/>
        <v>0</v>
      </c>
      <c r="K142" s="26"/>
      <c r="L142" s="24"/>
      <c r="M142" s="24" t="s">
        <v>148</v>
      </c>
      <c r="N142" s="22" t="s">
        <v>26</v>
      </c>
      <c r="O142" s="22"/>
      <c r="P142" s="27"/>
      <c r="R142" s="29"/>
      <c r="S142" s="22"/>
    </row>
    <row r="143" spans="1:19" ht="15" customHeight="1" x14ac:dyDescent="0.25">
      <c r="A143" s="22" t="s">
        <v>226</v>
      </c>
      <c r="B143" s="36" t="s">
        <v>31</v>
      </c>
      <c r="C143" s="22" t="s">
        <v>149</v>
      </c>
      <c r="D143" s="40" t="s">
        <v>21</v>
      </c>
      <c r="E143" s="22" t="s">
        <v>228</v>
      </c>
      <c r="F143" s="22"/>
      <c r="G143" s="86"/>
      <c r="H143" s="22" t="s">
        <v>229</v>
      </c>
      <c r="I143" s="24" t="s">
        <v>24</v>
      </c>
      <c r="J143" s="25" t="str">
        <f t="shared" ca="1" si="1"/>
        <v>Expires on</v>
      </c>
      <c r="K143" s="143">
        <v>44500</v>
      </c>
      <c r="L143" s="24"/>
      <c r="M143" s="24" t="s">
        <v>148</v>
      </c>
      <c r="N143" s="22" t="s">
        <v>26</v>
      </c>
      <c r="O143" s="22"/>
      <c r="P143" s="27"/>
      <c r="Q143" s="28" t="s">
        <v>225</v>
      </c>
      <c r="R143" s="29"/>
      <c r="S143" s="22"/>
    </row>
    <row r="144" spans="1:19" ht="15" customHeight="1" x14ac:dyDescent="0.25">
      <c r="A144" s="22" t="s">
        <v>226</v>
      </c>
      <c r="B144" s="23" t="s">
        <v>19</v>
      </c>
      <c r="C144" s="22" t="s">
        <v>45</v>
      </c>
      <c r="D144" s="40" t="s">
        <v>21</v>
      </c>
      <c r="E144" s="22"/>
      <c r="F144" s="22"/>
      <c r="G144" s="86"/>
      <c r="H144" s="22"/>
      <c r="I144" s="24"/>
      <c r="J144" s="25">
        <f t="shared" si="1"/>
        <v>0</v>
      </c>
      <c r="K144" s="26"/>
      <c r="L144" s="24"/>
      <c r="M144" s="24" t="s">
        <v>148</v>
      </c>
      <c r="N144" s="22" t="s">
        <v>26</v>
      </c>
      <c r="O144" s="22"/>
      <c r="P144" s="27"/>
      <c r="R144" s="29"/>
      <c r="S144" s="22"/>
    </row>
    <row r="145" spans="1:19" ht="15" customHeight="1" x14ac:dyDescent="0.25">
      <c r="A145" s="22" t="s">
        <v>226</v>
      </c>
      <c r="B145" s="36" t="s">
        <v>31</v>
      </c>
      <c r="C145" s="22" t="s">
        <v>231</v>
      </c>
      <c r="D145" s="40" t="s">
        <v>21</v>
      </c>
      <c r="E145" s="22" t="s">
        <v>232</v>
      </c>
      <c r="F145" s="22"/>
      <c r="G145" s="86"/>
      <c r="H145" s="22" t="s">
        <v>233</v>
      </c>
      <c r="I145" s="24" t="s">
        <v>24</v>
      </c>
      <c r="J145" s="25" t="str">
        <f t="shared" ca="1" si="1"/>
        <v>Expires on</v>
      </c>
      <c r="K145" s="143">
        <v>44500</v>
      </c>
      <c r="L145" s="24"/>
      <c r="M145" s="24" t="s">
        <v>148</v>
      </c>
      <c r="N145" s="22" t="s">
        <v>26</v>
      </c>
      <c r="O145" s="22"/>
      <c r="P145" s="27"/>
      <c r="Q145" s="28" t="s">
        <v>225</v>
      </c>
      <c r="R145" s="29"/>
      <c r="S145" s="22"/>
    </row>
    <row r="146" spans="1:19" ht="15" customHeight="1" x14ac:dyDescent="0.25">
      <c r="A146" s="22" t="s">
        <v>226</v>
      </c>
      <c r="B146" s="23" t="s">
        <v>19</v>
      </c>
      <c r="C146" s="22" t="s">
        <v>53</v>
      </c>
      <c r="D146" s="40" t="s">
        <v>21</v>
      </c>
      <c r="E146" s="22"/>
      <c r="F146" s="22"/>
      <c r="G146" s="86"/>
      <c r="H146" s="22" t="s">
        <v>234</v>
      </c>
      <c r="I146" s="24" t="s">
        <v>38</v>
      </c>
      <c r="J146" s="25" t="str">
        <f t="shared" si="1"/>
        <v>Accepting Applications</v>
      </c>
      <c r="K146" s="26"/>
      <c r="L146" s="24"/>
      <c r="M146" s="24" t="s">
        <v>148</v>
      </c>
      <c r="N146" s="22" t="s">
        <v>26</v>
      </c>
      <c r="O146" s="22"/>
      <c r="P146" s="27"/>
      <c r="R146" s="29"/>
      <c r="S146" s="22"/>
    </row>
    <row r="147" spans="1:19" ht="15" customHeight="1" x14ac:dyDescent="0.25">
      <c r="A147" s="22" t="s">
        <v>226</v>
      </c>
      <c r="B147" s="36" t="s">
        <v>31</v>
      </c>
      <c r="C147" s="22" t="s">
        <v>53</v>
      </c>
      <c r="D147" s="40" t="s">
        <v>21</v>
      </c>
      <c r="E147" s="22" t="s">
        <v>228</v>
      </c>
      <c r="F147" s="22"/>
      <c r="G147" s="86"/>
      <c r="H147" s="22" t="s">
        <v>229</v>
      </c>
      <c r="I147" s="24" t="s">
        <v>24</v>
      </c>
      <c r="J147" s="25" t="str">
        <f t="shared" ca="1" si="1"/>
        <v>Expires on</v>
      </c>
      <c r="K147" s="143">
        <v>44500</v>
      </c>
      <c r="L147" s="24"/>
      <c r="M147" s="24" t="s">
        <v>148</v>
      </c>
      <c r="N147" s="22" t="s">
        <v>26</v>
      </c>
      <c r="O147" s="22"/>
      <c r="P147" s="27" t="s">
        <v>235</v>
      </c>
      <c r="Q147" s="28" t="s">
        <v>236</v>
      </c>
      <c r="R147" s="29" t="s">
        <v>237</v>
      </c>
      <c r="S147" s="22"/>
    </row>
    <row r="148" spans="1:19" ht="15" customHeight="1" x14ac:dyDescent="0.25">
      <c r="A148" s="22" t="s">
        <v>238</v>
      </c>
      <c r="B148" s="36" t="s">
        <v>19</v>
      </c>
      <c r="C148" s="22" t="s">
        <v>20</v>
      </c>
      <c r="D148" s="40" t="s">
        <v>21</v>
      </c>
      <c r="E148" s="22" t="s">
        <v>239</v>
      </c>
      <c r="F148" s="22"/>
      <c r="G148" s="86"/>
      <c r="H148" s="22" t="s">
        <v>240</v>
      </c>
      <c r="I148" s="24" t="s">
        <v>24</v>
      </c>
      <c r="J148" s="25" t="str">
        <f t="shared" ca="1" si="1"/>
        <v>Expires on</v>
      </c>
      <c r="K148" s="143">
        <v>44500</v>
      </c>
      <c r="L148" s="24"/>
      <c r="M148" s="24" t="s">
        <v>148</v>
      </c>
      <c r="N148" s="22" t="s">
        <v>26</v>
      </c>
      <c r="O148" s="22" t="s">
        <v>241</v>
      </c>
      <c r="P148" s="27" t="s">
        <v>242</v>
      </c>
      <c r="Q148" s="28" t="s">
        <v>243</v>
      </c>
      <c r="R148" s="29" t="s">
        <v>237</v>
      </c>
      <c r="S148" s="22"/>
    </row>
    <row r="149" spans="1:19" ht="15" customHeight="1" x14ac:dyDescent="0.25">
      <c r="A149" s="22" t="s">
        <v>238</v>
      </c>
      <c r="B149" s="36" t="s">
        <v>19</v>
      </c>
      <c r="C149" s="22" t="s">
        <v>88</v>
      </c>
      <c r="D149" s="40" t="s">
        <v>21</v>
      </c>
      <c r="E149" s="22" t="s">
        <v>244</v>
      </c>
      <c r="F149" s="22"/>
      <c r="G149" s="86"/>
      <c r="H149" s="22" t="s">
        <v>245</v>
      </c>
      <c r="I149" s="24" t="s">
        <v>24</v>
      </c>
      <c r="J149" s="25" t="str">
        <f t="shared" ca="1" si="1"/>
        <v>Expires on</v>
      </c>
      <c r="K149" s="143">
        <v>44500</v>
      </c>
      <c r="L149" s="24"/>
      <c r="M149" s="24" t="s">
        <v>148</v>
      </c>
      <c r="N149" s="22" t="s">
        <v>26</v>
      </c>
      <c r="O149" s="22"/>
      <c r="P149" s="27" t="s">
        <v>242</v>
      </c>
      <c r="Q149" s="28" t="s">
        <v>236</v>
      </c>
      <c r="R149" s="29" t="s">
        <v>237</v>
      </c>
      <c r="S149" s="22"/>
    </row>
    <row r="150" spans="1:19" ht="15" customHeight="1" x14ac:dyDescent="0.25">
      <c r="A150" s="22" t="s">
        <v>238</v>
      </c>
      <c r="B150" s="36" t="s">
        <v>19</v>
      </c>
      <c r="C150" s="22" t="s">
        <v>149</v>
      </c>
      <c r="D150" s="40" t="s">
        <v>21</v>
      </c>
      <c r="E150" s="22" t="s">
        <v>239</v>
      </c>
      <c r="F150" s="22"/>
      <c r="G150" s="86"/>
      <c r="H150" s="22" t="s">
        <v>240</v>
      </c>
      <c r="I150" s="24" t="s">
        <v>24</v>
      </c>
      <c r="J150" s="25" t="str">
        <f t="shared" ca="1" si="1"/>
        <v>Expires on</v>
      </c>
      <c r="K150" s="143">
        <v>44500</v>
      </c>
      <c r="L150" s="24"/>
      <c r="M150" s="24" t="s">
        <v>148</v>
      </c>
      <c r="N150" s="22" t="s">
        <v>26</v>
      </c>
      <c r="O150" s="22"/>
      <c r="P150" s="27" t="s">
        <v>242</v>
      </c>
      <c r="Q150" s="28" t="s">
        <v>243</v>
      </c>
      <c r="R150" s="29" t="s">
        <v>237</v>
      </c>
      <c r="S150" s="22"/>
    </row>
    <row r="151" spans="1:19" ht="15" customHeight="1" x14ac:dyDescent="0.25">
      <c r="A151" s="22" t="s">
        <v>238</v>
      </c>
      <c r="B151" s="36" t="s">
        <v>19</v>
      </c>
      <c r="C151" s="22" t="s">
        <v>231</v>
      </c>
      <c r="D151" s="40" t="s">
        <v>21</v>
      </c>
      <c r="E151" s="22" t="s">
        <v>244</v>
      </c>
      <c r="F151" s="22"/>
      <c r="G151" s="86"/>
      <c r="H151" s="22" t="s">
        <v>245</v>
      </c>
      <c r="I151" s="24" t="s">
        <v>24</v>
      </c>
      <c r="J151" s="25" t="str">
        <f t="shared" ca="1" si="1"/>
        <v>Expires on</v>
      </c>
      <c r="K151" s="143">
        <v>44500</v>
      </c>
      <c r="L151" s="24"/>
      <c r="M151" s="24" t="s">
        <v>148</v>
      </c>
      <c r="N151" s="22" t="s">
        <v>26</v>
      </c>
      <c r="O151" s="22"/>
      <c r="P151" s="27" t="s">
        <v>242</v>
      </c>
      <c r="Q151" s="28" t="s">
        <v>236</v>
      </c>
      <c r="R151" s="29" t="s">
        <v>237</v>
      </c>
      <c r="S151" s="22"/>
    </row>
    <row r="152" spans="1:19" ht="15" customHeight="1" x14ac:dyDescent="0.25">
      <c r="A152" s="22" t="s">
        <v>238</v>
      </c>
      <c r="B152" s="36" t="s">
        <v>19</v>
      </c>
      <c r="C152" s="22" t="s">
        <v>53</v>
      </c>
      <c r="D152" s="40" t="s">
        <v>21</v>
      </c>
      <c r="E152" s="22" t="s">
        <v>239</v>
      </c>
      <c r="F152" s="22"/>
      <c r="G152" s="86"/>
      <c r="H152" s="22" t="s">
        <v>240</v>
      </c>
      <c r="I152" s="24" t="s">
        <v>24</v>
      </c>
      <c r="J152" s="25" t="str">
        <f t="shared" ca="1" si="1"/>
        <v>Expires on</v>
      </c>
      <c r="K152" s="143">
        <v>44500</v>
      </c>
      <c r="L152" s="24"/>
      <c r="M152" s="24" t="s">
        <v>148</v>
      </c>
      <c r="N152" s="22" t="s">
        <v>26</v>
      </c>
      <c r="O152" s="22"/>
      <c r="P152" s="27" t="s">
        <v>242</v>
      </c>
      <c r="Q152" s="28">
        <v>24</v>
      </c>
      <c r="R152" s="29" t="s">
        <v>246</v>
      </c>
      <c r="S152" s="22"/>
    </row>
    <row r="153" spans="1:19" ht="15" customHeight="1" x14ac:dyDescent="0.25">
      <c r="A153" s="22" t="s">
        <v>238</v>
      </c>
      <c r="B153" s="36" t="s">
        <v>31</v>
      </c>
      <c r="C153" s="22" t="s">
        <v>20</v>
      </c>
      <c r="D153" s="40" t="s">
        <v>21</v>
      </c>
      <c r="E153" s="22" t="s">
        <v>247</v>
      </c>
      <c r="F153" s="22"/>
      <c r="G153" s="86"/>
      <c r="H153" s="117" t="s">
        <v>248</v>
      </c>
      <c r="I153" s="24" t="s">
        <v>114</v>
      </c>
      <c r="J153" s="25" t="str">
        <f t="shared" ca="1" si="1"/>
        <v>Applied</v>
      </c>
      <c r="K153" s="143">
        <v>44500</v>
      </c>
      <c r="L153" s="24"/>
      <c r="M153" s="24" t="s">
        <v>148</v>
      </c>
      <c r="N153" s="22" t="s">
        <v>26</v>
      </c>
      <c r="O153" s="22" t="s">
        <v>249</v>
      </c>
      <c r="P153" s="27" t="s">
        <v>242</v>
      </c>
      <c r="Q153" s="28">
        <v>23</v>
      </c>
      <c r="R153" s="29" t="s">
        <v>246</v>
      </c>
      <c r="S153" s="22"/>
    </row>
    <row r="154" spans="1:19" ht="15" customHeight="1" x14ac:dyDescent="0.25">
      <c r="A154" s="22" t="s">
        <v>238</v>
      </c>
      <c r="B154" s="36" t="s">
        <v>31</v>
      </c>
      <c r="C154" s="22" t="s">
        <v>88</v>
      </c>
      <c r="D154" s="40" t="s">
        <v>21</v>
      </c>
      <c r="E154" s="22" t="s">
        <v>170</v>
      </c>
      <c r="F154" s="22"/>
      <c r="G154" s="86"/>
      <c r="H154" s="22" t="s">
        <v>250</v>
      </c>
      <c r="I154" s="24" t="s">
        <v>251</v>
      </c>
      <c r="J154" s="25" t="str">
        <f t="shared" ca="1" si="1"/>
        <v>Renewed</v>
      </c>
      <c r="K154" s="143">
        <v>44500</v>
      </c>
      <c r="L154" s="24"/>
      <c r="M154" s="24" t="s">
        <v>148</v>
      </c>
      <c r="N154" s="22" t="s">
        <v>26</v>
      </c>
      <c r="O154" s="22"/>
      <c r="P154" s="27" t="s">
        <v>242</v>
      </c>
      <c r="Q154" s="28">
        <v>27</v>
      </c>
      <c r="R154" s="29" t="s">
        <v>246</v>
      </c>
      <c r="S154" s="22"/>
    </row>
    <row r="155" spans="1:19" ht="15" customHeight="1" x14ac:dyDescent="0.25">
      <c r="A155" s="22" t="s">
        <v>238</v>
      </c>
      <c r="B155" s="36" t="s">
        <v>31</v>
      </c>
      <c r="C155" s="22" t="s">
        <v>149</v>
      </c>
      <c r="D155" s="40" t="s">
        <v>21</v>
      </c>
      <c r="E155" s="22" t="s">
        <v>168</v>
      </c>
      <c r="F155" s="22"/>
      <c r="G155" s="86"/>
      <c r="H155" s="22" t="s">
        <v>252</v>
      </c>
      <c r="I155" s="24" t="s">
        <v>24</v>
      </c>
      <c r="J155" s="25" t="str">
        <f t="shared" ca="1" si="1"/>
        <v>Expires on</v>
      </c>
      <c r="K155" s="143">
        <v>44500</v>
      </c>
      <c r="L155" s="24"/>
      <c r="M155" s="24" t="s">
        <v>148</v>
      </c>
      <c r="N155" s="22" t="s">
        <v>26</v>
      </c>
      <c r="O155" s="22"/>
      <c r="P155" s="27" t="s">
        <v>242</v>
      </c>
      <c r="Q155" s="28" t="s">
        <v>243</v>
      </c>
      <c r="R155" s="29" t="s">
        <v>246</v>
      </c>
      <c r="S155" s="22"/>
    </row>
    <row r="156" spans="1:19" ht="15" customHeight="1" x14ac:dyDescent="0.25">
      <c r="A156" s="22" t="s">
        <v>238</v>
      </c>
      <c r="B156" s="36" t="s">
        <v>31</v>
      </c>
      <c r="C156" s="22" t="s">
        <v>231</v>
      </c>
      <c r="D156" s="40" t="s">
        <v>21</v>
      </c>
      <c r="E156" s="22" t="s">
        <v>168</v>
      </c>
      <c r="F156" s="22"/>
      <c r="G156" s="86"/>
      <c r="H156" s="22" t="s">
        <v>252</v>
      </c>
      <c r="I156" s="24" t="s">
        <v>24</v>
      </c>
      <c r="J156" s="25" t="str">
        <f t="shared" ca="1" si="1"/>
        <v>Expires on</v>
      </c>
      <c r="K156" s="143">
        <v>44500</v>
      </c>
      <c r="L156" s="24"/>
      <c r="M156" s="24" t="s">
        <v>148</v>
      </c>
      <c r="N156" s="22" t="s">
        <v>26</v>
      </c>
      <c r="O156" s="22"/>
      <c r="P156" s="27"/>
      <c r="Q156" s="28">
        <v>27</v>
      </c>
      <c r="R156" s="29" t="s">
        <v>246</v>
      </c>
      <c r="S156" s="22"/>
    </row>
    <row r="157" spans="1:19" ht="15" customHeight="1" x14ac:dyDescent="0.25">
      <c r="A157" s="22" t="s">
        <v>238</v>
      </c>
      <c r="B157" s="36" t="s">
        <v>31</v>
      </c>
      <c r="C157" s="22" t="s">
        <v>53</v>
      </c>
      <c r="D157" s="40" t="s">
        <v>21</v>
      </c>
      <c r="E157" s="22" t="s">
        <v>244</v>
      </c>
      <c r="F157" s="22"/>
      <c r="G157" s="86"/>
      <c r="H157" s="22" t="s">
        <v>245</v>
      </c>
      <c r="I157" s="24" t="s">
        <v>24</v>
      </c>
      <c r="J157" s="25" t="str">
        <f t="shared" ca="1" si="1"/>
        <v>Expires on</v>
      </c>
      <c r="K157" s="143">
        <v>44500</v>
      </c>
      <c r="L157" s="24"/>
      <c r="M157" s="24" t="s">
        <v>148</v>
      </c>
      <c r="N157" s="22" t="s">
        <v>26</v>
      </c>
      <c r="O157" s="22"/>
      <c r="P157" s="27" t="s">
        <v>253</v>
      </c>
      <c r="Q157" s="28" t="s">
        <v>254</v>
      </c>
      <c r="R157" s="29" t="s">
        <v>255</v>
      </c>
      <c r="S157" s="22"/>
    </row>
    <row r="158" spans="1:19" ht="15" customHeight="1" x14ac:dyDescent="0.25">
      <c r="A158" s="22" t="s">
        <v>256</v>
      </c>
      <c r="B158" s="23" t="s">
        <v>31</v>
      </c>
      <c r="C158" s="22" t="s">
        <v>20</v>
      </c>
      <c r="D158" s="40" t="s">
        <v>21</v>
      </c>
      <c r="E158" s="22" t="s">
        <v>257</v>
      </c>
      <c r="F158" s="7"/>
      <c r="G158" s="86"/>
      <c r="H158" s="22" t="s">
        <v>258</v>
      </c>
      <c r="I158" s="24" t="s">
        <v>114</v>
      </c>
      <c r="J158" s="25" t="str">
        <f t="shared" ca="1" si="1"/>
        <v>Applied</v>
      </c>
      <c r="K158" s="26">
        <v>43819</v>
      </c>
      <c r="L158" s="24"/>
      <c r="M158" s="24" t="s">
        <v>148</v>
      </c>
      <c r="N158" s="22" t="s">
        <v>26</v>
      </c>
      <c r="O158" s="22" t="s">
        <v>259</v>
      </c>
      <c r="P158" s="27"/>
      <c r="R158" s="29"/>
      <c r="S158" s="22"/>
    </row>
    <row r="159" spans="1:19" ht="15" customHeight="1" x14ac:dyDescent="0.25">
      <c r="A159" s="22" t="s">
        <v>256</v>
      </c>
      <c r="B159" s="23" t="s">
        <v>19</v>
      </c>
      <c r="C159" s="22" t="s">
        <v>20</v>
      </c>
      <c r="D159" s="40" t="s">
        <v>21</v>
      </c>
      <c r="E159" s="22" t="s">
        <v>260</v>
      </c>
      <c r="F159" s="7"/>
      <c r="G159" s="86"/>
      <c r="H159" s="22" t="s">
        <v>261</v>
      </c>
      <c r="I159" s="24" t="s">
        <v>24</v>
      </c>
      <c r="J159" s="25" t="str">
        <f t="shared" ca="1" si="1"/>
        <v>Expires on</v>
      </c>
      <c r="K159" s="143">
        <v>44500</v>
      </c>
      <c r="L159" s="24"/>
      <c r="M159" s="24" t="s">
        <v>148</v>
      </c>
      <c r="N159" s="22" t="s">
        <v>26</v>
      </c>
      <c r="O159" s="22" t="s">
        <v>262</v>
      </c>
      <c r="P159" s="27"/>
      <c r="R159" s="29"/>
      <c r="S159" s="22"/>
    </row>
    <row r="160" spans="1:19" ht="15" customHeight="1" x14ac:dyDescent="0.25">
      <c r="A160" s="22" t="s">
        <v>256</v>
      </c>
      <c r="B160" s="23" t="s">
        <v>31</v>
      </c>
      <c r="C160" s="22" t="s">
        <v>35</v>
      </c>
      <c r="D160" s="40" t="s">
        <v>21</v>
      </c>
      <c r="E160" s="22" t="s">
        <v>56</v>
      </c>
      <c r="F160" s="7"/>
      <c r="G160" s="86"/>
      <c r="H160" s="22" t="s">
        <v>263</v>
      </c>
      <c r="I160" s="24" t="s">
        <v>24</v>
      </c>
      <c r="J160" s="25" t="str">
        <f t="shared" ca="1" si="1"/>
        <v>Expires on</v>
      </c>
      <c r="K160" s="143">
        <v>44500</v>
      </c>
      <c r="L160" s="24"/>
      <c r="M160" s="24" t="s">
        <v>148</v>
      </c>
      <c r="N160" s="22" t="s">
        <v>26</v>
      </c>
      <c r="O160" s="22"/>
      <c r="P160" s="27"/>
      <c r="R160" s="29"/>
      <c r="S160" s="22"/>
    </row>
    <row r="161" spans="1:19" ht="15" customHeight="1" x14ac:dyDescent="0.25">
      <c r="A161" s="22" t="s">
        <v>256</v>
      </c>
      <c r="B161" s="23" t="s">
        <v>19</v>
      </c>
      <c r="C161" s="22" t="s">
        <v>35</v>
      </c>
      <c r="D161" s="40" t="s">
        <v>21</v>
      </c>
      <c r="E161" s="22" t="s">
        <v>260</v>
      </c>
      <c r="F161" s="7"/>
      <c r="G161" s="86"/>
      <c r="H161" s="22" t="s">
        <v>261</v>
      </c>
      <c r="I161" s="24" t="s">
        <v>24</v>
      </c>
      <c r="J161" s="25" t="str">
        <f t="shared" ca="1" si="1"/>
        <v>Expires on</v>
      </c>
      <c r="K161" s="143">
        <v>44500</v>
      </c>
      <c r="L161" s="24"/>
      <c r="M161" s="24" t="s">
        <v>148</v>
      </c>
      <c r="N161" s="22" t="s">
        <v>26</v>
      </c>
      <c r="O161" s="22"/>
      <c r="P161" s="27" t="s">
        <v>253</v>
      </c>
      <c r="Q161" s="28" t="s">
        <v>264</v>
      </c>
      <c r="R161" s="29" t="s">
        <v>265</v>
      </c>
      <c r="S161" s="22"/>
    </row>
    <row r="162" spans="1:19" ht="15" customHeight="1" x14ac:dyDescent="0.25">
      <c r="A162" s="22" t="s">
        <v>256</v>
      </c>
      <c r="B162" s="23" t="s">
        <v>19</v>
      </c>
      <c r="C162" s="22" t="s">
        <v>39</v>
      </c>
      <c r="D162" s="40" t="s">
        <v>21</v>
      </c>
      <c r="E162" s="22" t="s">
        <v>173</v>
      </c>
      <c r="F162" s="7"/>
      <c r="G162" s="86"/>
      <c r="H162" s="22" t="s">
        <v>266</v>
      </c>
      <c r="I162" s="24" t="s">
        <v>24</v>
      </c>
      <c r="J162" s="25" t="str">
        <f t="shared" ca="1" si="1"/>
        <v>Expires on</v>
      </c>
      <c r="K162" s="143">
        <v>44500</v>
      </c>
      <c r="L162" s="24"/>
      <c r="M162" s="24" t="s">
        <v>148</v>
      </c>
      <c r="N162" s="22" t="s">
        <v>26</v>
      </c>
      <c r="O162" s="22" t="s">
        <v>221</v>
      </c>
      <c r="P162" s="27" t="s">
        <v>253</v>
      </c>
      <c r="Q162" s="28" t="s">
        <v>254</v>
      </c>
      <c r="R162" s="29" t="s">
        <v>255</v>
      </c>
      <c r="S162" s="22"/>
    </row>
    <row r="163" spans="1:19" ht="15" customHeight="1" x14ac:dyDescent="0.25">
      <c r="A163" s="22" t="s">
        <v>256</v>
      </c>
      <c r="B163" s="23" t="s">
        <v>31</v>
      </c>
      <c r="C163" s="22" t="s">
        <v>39</v>
      </c>
      <c r="D163" s="40" t="s">
        <v>21</v>
      </c>
      <c r="E163" s="22" t="s">
        <v>267</v>
      </c>
      <c r="F163" s="7"/>
      <c r="G163" s="86"/>
      <c r="H163" s="22" t="s">
        <v>268</v>
      </c>
      <c r="I163" s="24" t="s">
        <v>24</v>
      </c>
      <c r="J163" s="25" t="str">
        <f t="shared" ca="1" si="1"/>
        <v>Expires on</v>
      </c>
      <c r="K163" s="143">
        <v>44500</v>
      </c>
      <c r="L163" s="24"/>
      <c r="M163" s="24" t="s">
        <v>148</v>
      </c>
      <c r="N163" s="22" t="s">
        <v>26</v>
      </c>
      <c r="O163" s="22" t="s">
        <v>220</v>
      </c>
      <c r="P163" s="27"/>
      <c r="R163" s="29"/>
      <c r="S163" s="22"/>
    </row>
    <row r="164" spans="1:19" ht="15" customHeight="1" x14ac:dyDescent="0.25">
      <c r="A164" s="22" t="s">
        <v>256</v>
      </c>
      <c r="B164" s="36" t="s">
        <v>31</v>
      </c>
      <c r="C164" s="22" t="s">
        <v>45</v>
      </c>
      <c r="D164" s="40" t="s">
        <v>21</v>
      </c>
      <c r="E164" s="22" t="s">
        <v>267</v>
      </c>
      <c r="F164" s="22"/>
      <c r="G164" s="86"/>
      <c r="H164" s="22" t="s">
        <v>269</v>
      </c>
      <c r="I164" s="24" t="s">
        <v>24</v>
      </c>
      <c r="J164" s="25" t="str">
        <f t="shared" ca="1" si="1"/>
        <v>Expires on</v>
      </c>
      <c r="K164" s="143">
        <v>44500</v>
      </c>
      <c r="L164" s="24"/>
      <c r="M164" s="24" t="s">
        <v>148</v>
      </c>
      <c r="N164" s="22" t="s">
        <v>26</v>
      </c>
      <c r="O164" s="22"/>
      <c r="P164" s="27"/>
      <c r="R164" s="29"/>
      <c r="S164" s="22"/>
    </row>
    <row r="165" spans="1:19" ht="15" customHeight="1" x14ac:dyDescent="0.25">
      <c r="A165" s="22" t="s">
        <v>256</v>
      </c>
      <c r="B165" s="36" t="s">
        <v>19</v>
      </c>
      <c r="C165" s="22" t="s">
        <v>45</v>
      </c>
      <c r="D165" s="40" t="s">
        <v>21</v>
      </c>
      <c r="E165" s="22" t="s">
        <v>260</v>
      </c>
      <c r="F165" s="22"/>
      <c r="G165" s="86"/>
      <c r="H165" s="22" t="s">
        <v>261</v>
      </c>
      <c r="I165" s="24" t="s">
        <v>24</v>
      </c>
      <c r="J165" s="25" t="str">
        <f t="shared" ref="J165:J219" ca="1" si="2">IF(AND($I165&lt;&gt;"Not Eligible",$K165=""),$I165,IF(AND($I165="Active",$K165&lt;$L$3),"Expired",IF(AND($I165="Comment period",$K165&lt;$L$14),"Pending",IF($I165="Comment period","Comment period until",IF(AND($I165="Active",$K165&lt;$L$7),"In Lottery until",IF(AND($I165="Active",$K165&lt;$L$11),"Expires in &lt; 60 days (Not Renewed)",IF(AND($I165="Active",$K165&gt;$L$3),"Expires on",IF(AND($I165="Renewed",$K165&lt;$L$3),"Renewal pending",$I165))))))))</f>
        <v>Expires on</v>
      </c>
      <c r="K165" s="143">
        <v>44500</v>
      </c>
      <c r="L165" s="24"/>
      <c r="M165" s="24" t="s">
        <v>148</v>
      </c>
      <c r="N165" s="22" t="s">
        <v>26</v>
      </c>
      <c r="O165" s="22"/>
      <c r="P165" s="27"/>
      <c r="R165" s="29"/>
      <c r="S165" s="22"/>
    </row>
    <row r="166" spans="1:19" ht="15" customHeight="1" x14ac:dyDescent="0.25">
      <c r="A166" s="22" t="s">
        <v>256</v>
      </c>
      <c r="B166" s="23" t="s">
        <v>31</v>
      </c>
      <c r="C166" s="22" t="s">
        <v>53</v>
      </c>
      <c r="D166" s="40" t="s">
        <v>21</v>
      </c>
      <c r="E166" s="22" t="s">
        <v>267</v>
      </c>
      <c r="F166" s="7"/>
      <c r="G166" s="86"/>
      <c r="H166" s="22" t="s">
        <v>270</v>
      </c>
      <c r="I166" s="24" t="s">
        <v>24</v>
      </c>
      <c r="J166" s="25" t="str">
        <f t="shared" ca="1" si="2"/>
        <v>Expires on</v>
      </c>
      <c r="K166" s="143">
        <v>44500</v>
      </c>
      <c r="L166" s="24"/>
      <c r="M166" s="24" t="s">
        <v>148</v>
      </c>
      <c r="N166" s="22" t="s">
        <v>26</v>
      </c>
      <c r="O166" s="22" t="s">
        <v>259</v>
      </c>
      <c r="P166" s="27"/>
      <c r="R166" s="29"/>
      <c r="S166" s="22"/>
    </row>
    <row r="167" spans="1:19" ht="15" customHeight="1" x14ac:dyDescent="0.25">
      <c r="A167" s="22" t="s">
        <v>256</v>
      </c>
      <c r="B167" s="23" t="s">
        <v>19</v>
      </c>
      <c r="C167" s="22" t="s">
        <v>53</v>
      </c>
      <c r="D167" s="40" t="s">
        <v>21</v>
      </c>
      <c r="E167" s="22" t="s">
        <v>124</v>
      </c>
      <c r="F167" s="7"/>
      <c r="G167" s="86"/>
      <c r="H167" s="22" t="s">
        <v>271</v>
      </c>
      <c r="I167" s="24" t="s">
        <v>61</v>
      </c>
      <c r="J167" s="25" t="str">
        <f t="shared" ca="1" si="2"/>
        <v>Review Pending</v>
      </c>
      <c r="K167" s="26">
        <v>43940</v>
      </c>
      <c r="L167" s="24"/>
      <c r="M167" s="24" t="s">
        <v>148</v>
      </c>
      <c r="N167" s="22" t="s">
        <v>26</v>
      </c>
      <c r="O167" s="22"/>
      <c r="P167" s="27"/>
      <c r="Q167" s="28" t="s">
        <v>272</v>
      </c>
      <c r="R167" s="29"/>
      <c r="S167" s="22"/>
    </row>
    <row r="168" spans="1:19" ht="15" customHeight="1" x14ac:dyDescent="0.25">
      <c r="A168" s="22" t="s">
        <v>273</v>
      </c>
      <c r="B168" s="36" t="s">
        <v>19</v>
      </c>
      <c r="C168" s="22" t="s">
        <v>20</v>
      </c>
      <c r="D168" s="40" t="s">
        <v>21</v>
      </c>
      <c r="E168" s="22" t="s">
        <v>140</v>
      </c>
      <c r="F168" s="22"/>
      <c r="G168" s="86"/>
      <c r="H168" s="22" t="s">
        <v>274</v>
      </c>
      <c r="I168" s="24" t="s">
        <v>24</v>
      </c>
      <c r="J168" s="25" t="str">
        <f t="shared" ca="1" si="2"/>
        <v>Expires on</v>
      </c>
      <c r="K168" s="26">
        <v>44500</v>
      </c>
      <c r="L168" s="24"/>
      <c r="M168" s="24" t="s">
        <v>148</v>
      </c>
      <c r="N168" s="22" t="s">
        <v>26</v>
      </c>
      <c r="O168" s="22" t="s">
        <v>275</v>
      </c>
      <c r="P168" s="27"/>
      <c r="R168" s="29"/>
      <c r="S168" s="22"/>
    </row>
    <row r="169" spans="1:19" ht="15" customHeight="1" x14ac:dyDescent="0.25">
      <c r="A169" s="22" t="s">
        <v>273</v>
      </c>
      <c r="B169" s="36" t="s">
        <v>19</v>
      </c>
      <c r="C169" s="22" t="s">
        <v>35</v>
      </c>
      <c r="D169" s="40" t="s">
        <v>21</v>
      </c>
      <c r="E169" s="22" t="s">
        <v>140</v>
      </c>
      <c r="F169" s="22"/>
      <c r="G169" s="86"/>
      <c r="H169" s="22" t="s">
        <v>274</v>
      </c>
      <c r="I169" s="24" t="s">
        <v>24</v>
      </c>
      <c r="J169" s="25" t="str">
        <f t="shared" ca="1" si="2"/>
        <v>Expires on</v>
      </c>
      <c r="K169" s="26">
        <v>44500</v>
      </c>
      <c r="L169" s="24"/>
      <c r="M169" s="24" t="s">
        <v>148</v>
      </c>
      <c r="N169" s="22" t="s">
        <v>26</v>
      </c>
      <c r="O169" s="22" t="s">
        <v>275</v>
      </c>
      <c r="P169" s="27"/>
      <c r="R169" s="29"/>
      <c r="S169" s="22"/>
    </row>
    <row r="170" spans="1:19" ht="15" customHeight="1" x14ac:dyDescent="0.25">
      <c r="A170" s="22" t="s">
        <v>273</v>
      </c>
      <c r="B170" s="36" t="s">
        <v>19</v>
      </c>
      <c r="C170" s="22" t="s">
        <v>39</v>
      </c>
      <c r="D170" s="40" t="s">
        <v>21</v>
      </c>
      <c r="E170" s="22" t="s">
        <v>140</v>
      </c>
      <c r="F170" s="22"/>
      <c r="G170" s="86"/>
      <c r="H170" s="22" t="s">
        <v>274</v>
      </c>
      <c r="I170" s="24" t="s">
        <v>24</v>
      </c>
      <c r="J170" s="25" t="str">
        <f t="shared" ca="1" si="2"/>
        <v>Expires on</v>
      </c>
      <c r="K170" s="26">
        <v>44500</v>
      </c>
      <c r="L170" s="24"/>
      <c r="M170" s="24" t="s">
        <v>148</v>
      </c>
      <c r="N170" s="22" t="s">
        <v>26</v>
      </c>
      <c r="O170" s="22" t="s">
        <v>275</v>
      </c>
      <c r="P170" s="27"/>
      <c r="R170" s="29"/>
      <c r="S170" s="22"/>
    </row>
    <row r="171" spans="1:19" ht="15" customHeight="1" x14ac:dyDescent="0.25">
      <c r="A171" s="22" t="s">
        <v>273</v>
      </c>
      <c r="B171" s="36" t="s">
        <v>19</v>
      </c>
      <c r="C171" s="22" t="s">
        <v>45</v>
      </c>
      <c r="D171" s="40" t="s">
        <v>21</v>
      </c>
      <c r="E171" s="22" t="s">
        <v>140</v>
      </c>
      <c r="F171" s="22"/>
      <c r="G171" s="86"/>
      <c r="H171" s="22" t="s">
        <v>274</v>
      </c>
      <c r="I171" s="24" t="s">
        <v>24</v>
      </c>
      <c r="J171" s="25" t="str">
        <f t="shared" ca="1" si="2"/>
        <v>Expires on</v>
      </c>
      <c r="K171" s="26">
        <v>44500</v>
      </c>
      <c r="L171" s="24"/>
      <c r="M171" s="24" t="s">
        <v>148</v>
      </c>
      <c r="N171" s="22" t="s">
        <v>26</v>
      </c>
      <c r="O171" s="22" t="s">
        <v>275</v>
      </c>
      <c r="P171" s="27"/>
      <c r="R171" s="29"/>
      <c r="S171" s="22"/>
    </row>
    <row r="172" spans="1:19" ht="15" customHeight="1" x14ac:dyDescent="0.25">
      <c r="A172" s="22" t="s">
        <v>273</v>
      </c>
      <c r="B172" s="36" t="s">
        <v>19</v>
      </c>
      <c r="C172" s="22" t="s">
        <v>53</v>
      </c>
      <c r="D172" s="40" t="s">
        <v>21</v>
      </c>
      <c r="E172" s="22" t="s">
        <v>140</v>
      </c>
      <c r="F172" s="22"/>
      <c r="G172" s="86"/>
      <c r="H172" s="22" t="s">
        <v>274</v>
      </c>
      <c r="I172" s="24" t="s">
        <v>24</v>
      </c>
      <c r="J172" s="25" t="str">
        <f t="shared" ca="1" si="2"/>
        <v>Expires on</v>
      </c>
      <c r="K172" s="26">
        <v>44500</v>
      </c>
      <c r="L172" s="24"/>
      <c r="M172" s="24" t="s">
        <v>148</v>
      </c>
      <c r="N172" s="22" t="s">
        <v>26</v>
      </c>
      <c r="O172" s="22" t="s">
        <v>275</v>
      </c>
      <c r="P172" s="27"/>
      <c r="R172" s="29"/>
      <c r="S172" s="22"/>
    </row>
    <row r="173" spans="1:19" ht="15" customHeight="1" x14ac:dyDescent="0.25">
      <c r="A173" s="22" t="s">
        <v>276</v>
      </c>
      <c r="B173" s="36" t="s">
        <v>19</v>
      </c>
      <c r="C173" s="22" t="s">
        <v>20</v>
      </c>
      <c r="D173" s="40" t="s">
        <v>21</v>
      </c>
      <c r="E173" s="22" t="s">
        <v>124</v>
      </c>
      <c r="F173" s="22"/>
      <c r="G173" s="86"/>
      <c r="H173" s="22" t="s">
        <v>277</v>
      </c>
      <c r="I173" s="24" t="s">
        <v>61</v>
      </c>
      <c r="J173" s="25" t="str">
        <f t="shared" ca="1" si="2"/>
        <v>Review Pending</v>
      </c>
      <c r="K173" s="26">
        <v>44000</v>
      </c>
      <c r="L173" s="24"/>
      <c r="M173" s="24" t="s">
        <v>148</v>
      </c>
      <c r="N173" s="22" t="s">
        <v>26</v>
      </c>
      <c r="O173" s="22"/>
      <c r="P173" s="27"/>
      <c r="R173" s="29"/>
      <c r="S173" s="22"/>
    </row>
    <row r="174" spans="1:19" ht="15" customHeight="1" x14ac:dyDescent="0.25">
      <c r="A174" s="22" t="s">
        <v>276</v>
      </c>
      <c r="B174" s="36" t="s">
        <v>31</v>
      </c>
      <c r="C174" s="22" t="s">
        <v>20</v>
      </c>
      <c r="D174" s="40" t="s">
        <v>21</v>
      </c>
      <c r="E174" s="22" t="s">
        <v>278</v>
      </c>
      <c r="F174" s="22"/>
      <c r="G174" s="86"/>
      <c r="H174" s="22" t="s">
        <v>279</v>
      </c>
      <c r="I174" s="24" t="s">
        <v>24</v>
      </c>
      <c r="J174" s="25" t="str">
        <f t="shared" ca="1" si="2"/>
        <v>Expires on</v>
      </c>
      <c r="K174" s="143">
        <v>44500</v>
      </c>
      <c r="L174" s="24"/>
      <c r="M174" s="24" t="s">
        <v>148</v>
      </c>
      <c r="N174" s="22" t="s">
        <v>26</v>
      </c>
      <c r="O174" s="22"/>
      <c r="P174" s="27"/>
      <c r="R174" s="29"/>
      <c r="S174" s="22"/>
    </row>
    <row r="175" spans="1:19" ht="15" customHeight="1" x14ac:dyDescent="0.25">
      <c r="A175" s="22" t="s">
        <v>276</v>
      </c>
      <c r="B175" s="36" t="s">
        <v>19</v>
      </c>
      <c r="C175" s="22" t="s">
        <v>88</v>
      </c>
      <c r="D175" s="40" t="s">
        <v>21</v>
      </c>
      <c r="E175" s="22" t="s">
        <v>124</v>
      </c>
      <c r="F175" s="22"/>
      <c r="G175" s="86"/>
      <c r="H175" s="22" t="s">
        <v>277</v>
      </c>
      <c r="I175" s="24" t="s">
        <v>61</v>
      </c>
      <c r="J175" s="25" t="str">
        <f t="shared" ca="1" si="2"/>
        <v>Review Pending</v>
      </c>
      <c r="K175" s="26">
        <v>44000</v>
      </c>
      <c r="L175" s="24"/>
      <c r="M175" s="24" t="s">
        <v>148</v>
      </c>
      <c r="N175" s="22" t="s">
        <v>26</v>
      </c>
      <c r="O175" s="22"/>
      <c r="P175" s="27"/>
      <c r="R175" s="29"/>
      <c r="S175" s="22"/>
    </row>
    <row r="176" spans="1:19" ht="15" customHeight="1" x14ac:dyDescent="0.25">
      <c r="A176" s="22" t="s">
        <v>276</v>
      </c>
      <c r="B176" s="36" t="s">
        <v>31</v>
      </c>
      <c r="C176" s="22" t="s">
        <v>88</v>
      </c>
      <c r="D176" s="40" t="s">
        <v>21</v>
      </c>
      <c r="E176" s="22" t="s">
        <v>280</v>
      </c>
      <c r="F176" s="22"/>
      <c r="G176" s="86"/>
      <c r="H176" s="22" t="s">
        <v>281</v>
      </c>
      <c r="I176" s="24" t="s">
        <v>24</v>
      </c>
      <c r="J176" s="25" t="str">
        <f t="shared" ca="1" si="2"/>
        <v>Expires on</v>
      </c>
      <c r="K176" s="143">
        <v>44500</v>
      </c>
      <c r="L176" s="24"/>
      <c r="M176" s="24" t="s">
        <v>148</v>
      </c>
      <c r="N176" s="22" t="s">
        <v>26</v>
      </c>
      <c r="O176" s="22"/>
      <c r="P176" s="27"/>
      <c r="R176" s="29"/>
      <c r="S176" s="22"/>
    </row>
    <row r="177" spans="1:19" ht="15" customHeight="1" x14ac:dyDescent="0.25">
      <c r="A177" s="22" t="s">
        <v>276</v>
      </c>
      <c r="B177" s="36" t="s">
        <v>19</v>
      </c>
      <c r="C177" s="22" t="s">
        <v>149</v>
      </c>
      <c r="D177" s="40" t="s">
        <v>21</v>
      </c>
      <c r="E177" s="22" t="s">
        <v>124</v>
      </c>
      <c r="F177" s="22"/>
      <c r="G177" s="86"/>
      <c r="H177" s="22" t="s">
        <v>277</v>
      </c>
      <c r="I177" s="24" t="s">
        <v>61</v>
      </c>
      <c r="J177" s="25" t="str">
        <f t="shared" ca="1" si="2"/>
        <v>Review Pending</v>
      </c>
      <c r="K177" s="26">
        <v>44000</v>
      </c>
      <c r="L177" s="24"/>
      <c r="M177" s="24" t="s">
        <v>148</v>
      </c>
      <c r="N177" s="22" t="s">
        <v>26</v>
      </c>
      <c r="O177" s="22"/>
      <c r="P177" s="27"/>
      <c r="R177" s="29"/>
      <c r="S177" s="22"/>
    </row>
    <row r="178" spans="1:19" ht="15" customHeight="1" x14ac:dyDescent="0.25">
      <c r="A178" s="22" t="s">
        <v>276</v>
      </c>
      <c r="B178" s="36" t="s">
        <v>31</v>
      </c>
      <c r="C178" s="22" t="s">
        <v>149</v>
      </c>
      <c r="D178" s="40" t="s">
        <v>21</v>
      </c>
      <c r="E178" s="22" t="s">
        <v>278</v>
      </c>
      <c r="F178" s="22"/>
      <c r="G178" s="86"/>
      <c r="H178" s="22" t="s">
        <v>279</v>
      </c>
      <c r="I178" s="24" t="s">
        <v>24</v>
      </c>
      <c r="J178" s="25" t="str">
        <f t="shared" ca="1" si="2"/>
        <v>Expires on</v>
      </c>
      <c r="K178" s="143">
        <v>44500</v>
      </c>
      <c r="L178" s="24"/>
      <c r="M178" s="24" t="s">
        <v>148</v>
      </c>
      <c r="N178" s="22" t="s">
        <v>26</v>
      </c>
      <c r="O178" s="22"/>
      <c r="P178" s="27"/>
      <c r="R178" s="29"/>
      <c r="S178" s="22"/>
    </row>
    <row r="179" spans="1:19" ht="15" customHeight="1" x14ac:dyDescent="0.25">
      <c r="A179" s="22" t="s">
        <v>276</v>
      </c>
      <c r="B179" s="36" t="s">
        <v>19</v>
      </c>
      <c r="C179" s="22" t="s">
        <v>86</v>
      </c>
      <c r="D179" s="40" t="s">
        <v>21</v>
      </c>
      <c r="E179" s="22" t="s">
        <v>124</v>
      </c>
      <c r="F179" s="22"/>
      <c r="G179" s="86"/>
      <c r="H179" s="22" t="s">
        <v>277</v>
      </c>
      <c r="I179" s="24" t="s">
        <v>61</v>
      </c>
      <c r="J179" s="25" t="str">
        <f t="shared" ca="1" si="2"/>
        <v>Review Pending</v>
      </c>
      <c r="K179" s="26">
        <v>44000</v>
      </c>
      <c r="L179" s="24"/>
      <c r="M179" s="24" t="s">
        <v>148</v>
      </c>
      <c r="N179" s="22" t="s">
        <v>26</v>
      </c>
      <c r="O179" s="22"/>
      <c r="P179" s="27"/>
      <c r="R179" s="29"/>
      <c r="S179" s="22"/>
    </row>
    <row r="180" spans="1:19" ht="15" customHeight="1" x14ac:dyDescent="0.25">
      <c r="A180" s="22" t="s">
        <v>276</v>
      </c>
      <c r="B180" s="36" t="s">
        <v>31</v>
      </c>
      <c r="C180" s="22" t="s">
        <v>86</v>
      </c>
      <c r="D180" s="40" t="s">
        <v>21</v>
      </c>
      <c r="E180" s="22" t="s">
        <v>280</v>
      </c>
      <c r="F180" s="22"/>
      <c r="G180" s="86"/>
      <c r="H180" s="22" t="s">
        <v>281</v>
      </c>
      <c r="I180" s="24" t="s">
        <v>24</v>
      </c>
      <c r="J180" s="25" t="str">
        <f t="shared" ca="1" si="2"/>
        <v>Expires on</v>
      </c>
      <c r="K180" s="143">
        <v>44500</v>
      </c>
      <c r="L180" s="24"/>
      <c r="M180" s="24" t="s">
        <v>148</v>
      </c>
      <c r="N180" s="22" t="s">
        <v>26</v>
      </c>
      <c r="O180" s="22"/>
      <c r="P180" s="27"/>
      <c r="R180" s="29"/>
      <c r="S180" s="22"/>
    </row>
    <row r="181" spans="1:19" ht="15" customHeight="1" x14ac:dyDescent="0.25">
      <c r="A181" s="22" t="s">
        <v>276</v>
      </c>
      <c r="B181" s="36" t="s">
        <v>19</v>
      </c>
      <c r="C181" s="22" t="s">
        <v>53</v>
      </c>
      <c r="D181" s="40" t="s">
        <v>21</v>
      </c>
      <c r="E181" s="22" t="s">
        <v>124</v>
      </c>
      <c r="F181" s="22"/>
      <c r="G181" s="86"/>
      <c r="H181" s="22" t="s">
        <v>277</v>
      </c>
      <c r="I181" s="24" t="s">
        <v>61</v>
      </c>
      <c r="J181" s="25" t="str">
        <f t="shared" ca="1" si="2"/>
        <v>Review Pending</v>
      </c>
      <c r="K181" s="26">
        <v>44000</v>
      </c>
      <c r="L181" s="24"/>
      <c r="M181" s="24" t="s">
        <v>148</v>
      </c>
      <c r="N181" s="22" t="s">
        <v>26</v>
      </c>
      <c r="O181" s="22"/>
      <c r="P181" s="27"/>
      <c r="R181" s="29"/>
      <c r="S181" s="22"/>
    </row>
    <row r="182" spans="1:19" s="70" customFormat="1" ht="15" customHeight="1" x14ac:dyDescent="0.25">
      <c r="A182" s="22" t="s">
        <v>276</v>
      </c>
      <c r="B182" s="36" t="s">
        <v>31</v>
      </c>
      <c r="C182" s="22" t="s">
        <v>53</v>
      </c>
      <c r="D182" s="40" t="s">
        <v>21</v>
      </c>
      <c r="E182" s="22" t="s">
        <v>278</v>
      </c>
      <c r="F182" s="22"/>
      <c r="G182" s="86"/>
      <c r="H182" s="22" t="s">
        <v>279</v>
      </c>
      <c r="I182" s="24" t="s">
        <v>24</v>
      </c>
      <c r="J182" s="25" t="str">
        <f t="shared" ca="1" si="2"/>
        <v>Expires on</v>
      </c>
      <c r="K182" s="143">
        <v>44500</v>
      </c>
      <c r="L182" s="24"/>
      <c r="M182" s="24" t="s">
        <v>148</v>
      </c>
      <c r="N182" s="22" t="s">
        <v>26</v>
      </c>
      <c r="O182" s="22"/>
      <c r="P182" s="64"/>
      <c r="Q182" s="64"/>
      <c r="R182" s="69"/>
      <c r="S182" s="64"/>
    </row>
    <row r="183" spans="1:19" s="70" customFormat="1" ht="15" customHeight="1" x14ac:dyDescent="0.25">
      <c r="A183" s="73" t="s">
        <v>282</v>
      </c>
      <c r="B183" s="65" t="s">
        <v>19</v>
      </c>
      <c r="C183" s="74" t="s">
        <v>20</v>
      </c>
      <c r="D183" s="73" t="s">
        <v>21</v>
      </c>
      <c r="E183" s="64" t="s">
        <v>283</v>
      </c>
      <c r="F183" s="66"/>
      <c r="G183" s="89"/>
      <c r="H183" s="64"/>
      <c r="I183" s="67" t="s">
        <v>51</v>
      </c>
      <c r="J183" s="101" t="str">
        <f t="shared" ca="1" si="2"/>
        <v>Not Eligible</v>
      </c>
      <c r="K183" s="68"/>
      <c r="L183" s="67"/>
      <c r="M183" s="67" t="s">
        <v>148</v>
      </c>
      <c r="N183" s="64" t="s">
        <v>26</v>
      </c>
      <c r="O183" s="64" t="s">
        <v>284</v>
      </c>
      <c r="P183" s="64"/>
      <c r="Q183" s="64"/>
      <c r="R183" s="69"/>
      <c r="S183" s="64"/>
    </row>
    <row r="184" spans="1:19" s="70" customFormat="1" ht="15" customHeight="1" x14ac:dyDescent="0.25">
      <c r="A184" s="73" t="s">
        <v>282</v>
      </c>
      <c r="B184" s="71" t="s">
        <v>31</v>
      </c>
      <c r="C184" s="75" t="s">
        <v>20</v>
      </c>
      <c r="D184" s="73" t="s">
        <v>21</v>
      </c>
      <c r="E184" s="64" t="s">
        <v>283</v>
      </c>
      <c r="F184" s="64"/>
      <c r="G184" s="89"/>
      <c r="H184" s="64"/>
      <c r="I184" s="67" t="s">
        <v>51</v>
      </c>
      <c r="J184" s="101" t="str">
        <f t="shared" ca="1" si="2"/>
        <v>Not Eligible</v>
      </c>
      <c r="K184" s="68"/>
      <c r="L184" s="67"/>
      <c r="M184" s="67" t="s">
        <v>148</v>
      </c>
      <c r="N184" s="64" t="s">
        <v>26</v>
      </c>
      <c r="O184" s="64" t="s">
        <v>284</v>
      </c>
      <c r="P184" s="64"/>
      <c r="Q184" s="64"/>
      <c r="R184" s="69"/>
      <c r="S184" s="64"/>
    </row>
    <row r="185" spans="1:19" s="70" customFormat="1" ht="15" customHeight="1" x14ac:dyDescent="0.25">
      <c r="A185" s="73" t="s">
        <v>282</v>
      </c>
      <c r="B185" s="65" t="s">
        <v>19</v>
      </c>
      <c r="C185" s="74" t="s">
        <v>88</v>
      </c>
      <c r="D185" s="73" t="s">
        <v>21</v>
      </c>
      <c r="E185" s="64" t="s">
        <v>283</v>
      </c>
      <c r="F185" s="66"/>
      <c r="G185" s="89"/>
      <c r="H185" s="64"/>
      <c r="I185" s="67" t="s">
        <v>51</v>
      </c>
      <c r="J185" s="101" t="str">
        <f t="shared" ca="1" si="2"/>
        <v>Not Eligible</v>
      </c>
      <c r="K185" s="68"/>
      <c r="L185" s="67"/>
      <c r="M185" s="67" t="s">
        <v>148</v>
      </c>
      <c r="N185" s="64" t="s">
        <v>26</v>
      </c>
      <c r="O185" s="64" t="s">
        <v>284</v>
      </c>
      <c r="P185" s="64"/>
      <c r="Q185" s="64"/>
      <c r="R185" s="69"/>
      <c r="S185" s="64"/>
    </row>
    <row r="186" spans="1:19" s="70" customFormat="1" ht="15" customHeight="1" x14ac:dyDescent="0.25">
      <c r="A186" s="73" t="s">
        <v>282</v>
      </c>
      <c r="B186" s="65" t="s">
        <v>31</v>
      </c>
      <c r="C186" s="74" t="s">
        <v>88</v>
      </c>
      <c r="D186" s="73" t="s">
        <v>21</v>
      </c>
      <c r="E186" s="64" t="s">
        <v>283</v>
      </c>
      <c r="F186" s="66"/>
      <c r="G186" s="89"/>
      <c r="H186" s="64"/>
      <c r="I186" s="67" t="s">
        <v>51</v>
      </c>
      <c r="J186" s="101" t="str">
        <f t="shared" ca="1" si="2"/>
        <v>Not Eligible</v>
      </c>
      <c r="K186" s="68"/>
      <c r="L186" s="67"/>
      <c r="M186" s="67" t="s">
        <v>148</v>
      </c>
      <c r="N186" s="64" t="s">
        <v>26</v>
      </c>
      <c r="O186" s="64" t="s">
        <v>284</v>
      </c>
      <c r="P186" s="64"/>
      <c r="Q186" s="64"/>
      <c r="R186" s="69"/>
      <c r="S186" s="64"/>
    </row>
    <row r="187" spans="1:19" s="70" customFormat="1" ht="15" customHeight="1" x14ac:dyDescent="0.25">
      <c r="A187" s="73" t="s">
        <v>282</v>
      </c>
      <c r="B187" s="65" t="s">
        <v>19</v>
      </c>
      <c r="C187" s="74" t="s">
        <v>149</v>
      </c>
      <c r="D187" s="73" t="s">
        <v>21</v>
      </c>
      <c r="E187" s="64" t="s">
        <v>283</v>
      </c>
      <c r="F187" s="66"/>
      <c r="G187" s="89"/>
      <c r="H187" s="64"/>
      <c r="I187" s="67" t="s">
        <v>51</v>
      </c>
      <c r="J187" s="101" t="str">
        <f t="shared" ca="1" si="2"/>
        <v>Not Eligible</v>
      </c>
      <c r="K187" s="68"/>
      <c r="L187" s="67"/>
      <c r="M187" s="67" t="s">
        <v>148</v>
      </c>
      <c r="N187" s="64" t="s">
        <v>26</v>
      </c>
      <c r="O187" s="64" t="s">
        <v>284</v>
      </c>
      <c r="P187" s="64"/>
      <c r="Q187" s="64"/>
      <c r="R187" s="69"/>
      <c r="S187" s="64"/>
    </row>
    <row r="188" spans="1:19" s="70" customFormat="1" ht="15" customHeight="1" x14ac:dyDescent="0.25">
      <c r="A188" s="73" t="s">
        <v>282</v>
      </c>
      <c r="B188" s="71" t="s">
        <v>31</v>
      </c>
      <c r="C188" s="75" t="s">
        <v>149</v>
      </c>
      <c r="D188" s="73" t="s">
        <v>21</v>
      </c>
      <c r="E188" s="64" t="s">
        <v>283</v>
      </c>
      <c r="F188" s="64"/>
      <c r="G188" s="89"/>
      <c r="H188" s="64"/>
      <c r="I188" s="67" t="s">
        <v>51</v>
      </c>
      <c r="J188" s="101" t="str">
        <f t="shared" ca="1" si="2"/>
        <v>Not Eligible</v>
      </c>
      <c r="K188" s="68"/>
      <c r="L188" s="67"/>
      <c r="M188" s="67" t="s">
        <v>148</v>
      </c>
      <c r="N188" s="64" t="s">
        <v>26</v>
      </c>
      <c r="O188" s="64" t="s">
        <v>284</v>
      </c>
      <c r="P188" s="64"/>
      <c r="Q188" s="64"/>
      <c r="R188" s="69"/>
      <c r="S188" s="64"/>
    </row>
    <row r="189" spans="1:19" s="70" customFormat="1" ht="15" customHeight="1" x14ac:dyDescent="0.25">
      <c r="A189" s="73" t="s">
        <v>282</v>
      </c>
      <c r="B189" s="65" t="s">
        <v>19</v>
      </c>
      <c r="C189" s="74" t="s">
        <v>86</v>
      </c>
      <c r="D189" s="73" t="s">
        <v>21</v>
      </c>
      <c r="E189" s="64" t="s">
        <v>283</v>
      </c>
      <c r="F189" s="66"/>
      <c r="G189" s="89"/>
      <c r="H189" s="64"/>
      <c r="I189" s="67" t="s">
        <v>51</v>
      </c>
      <c r="J189" s="101" t="str">
        <f t="shared" ca="1" si="2"/>
        <v>Not Eligible</v>
      </c>
      <c r="K189" s="68"/>
      <c r="L189" s="67"/>
      <c r="M189" s="67" t="s">
        <v>148</v>
      </c>
      <c r="N189" s="64" t="s">
        <v>26</v>
      </c>
      <c r="O189" s="64" t="s">
        <v>284</v>
      </c>
      <c r="P189" s="64"/>
      <c r="Q189" s="64"/>
      <c r="R189" s="69"/>
      <c r="S189" s="64"/>
    </row>
    <row r="190" spans="1:19" s="70" customFormat="1" ht="15" customHeight="1" x14ac:dyDescent="0.25">
      <c r="A190" s="73" t="s">
        <v>282</v>
      </c>
      <c r="B190" s="65" t="s">
        <v>31</v>
      </c>
      <c r="C190" s="74" t="s">
        <v>86</v>
      </c>
      <c r="D190" s="73" t="s">
        <v>21</v>
      </c>
      <c r="E190" s="64" t="s">
        <v>283</v>
      </c>
      <c r="F190" s="66"/>
      <c r="G190" s="89"/>
      <c r="H190" s="64"/>
      <c r="I190" s="67" t="s">
        <v>51</v>
      </c>
      <c r="J190" s="101" t="str">
        <f t="shared" ca="1" si="2"/>
        <v>Not Eligible</v>
      </c>
      <c r="K190" s="68"/>
      <c r="L190" s="67"/>
      <c r="M190" s="67" t="s">
        <v>148</v>
      </c>
      <c r="N190" s="64" t="s">
        <v>26</v>
      </c>
      <c r="O190" s="64" t="s">
        <v>284</v>
      </c>
      <c r="P190" s="64"/>
      <c r="Q190" s="64"/>
      <c r="R190" s="69"/>
      <c r="S190" s="64"/>
    </row>
    <row r="191" spans="1:19" s="70" customFormat="1" ht="15" customHeight="1" x14ac:dyDescent="0.25">
      <c r="A191" s="73" t="s">
        <v>282</v>
      </c>
      <c r="B191" s="65" t="s">
        <v>19</v>
      </c>
      <c r="C191" s="74" t="s">
        <v>53</v>
      </c>
      <c r="D191" s="73" t="s">
        <v>21</v>
      </c>
      <c r="E191" s="64" t="s">
        <v>283</v>
      </c>
      <c r="F191" s="66"/>
      <c r="G191" s="89"/>
      <c r="H191" s="64"/>
      <c r="I191" s="67" t="s">
        <v>51</v>
      </c>
      <c r="J191" s="101" t="str">
        <f t="shared" ca="1" si="2"/>
        <v>Not Eligible</v>
      </c>
      <c r="K191" s="68"/>
      <c r="L191" s="67"/>
      <c r="M191" s="67" t="s">
        <v>148</v>
      </c>
      <c r="N191" s="64" t="s">
        <v>26</v>
      </c>
      <c r="O191" s="64" t="s">
        <v>284</v>
      </c>
      <c r="P191" s="64"/>
      <c r="Q191" s="64"/>
      <c r="R191" s="69"/>
      <c r="S191" s="64"/>
    </row>
    <row r="192" spans="1:19" ht="15" customHeight="1" x14ac:dyDescent="0.25">
      <c r="A192" s="73" t="s">
        <v>282</v>
      </c>
      <c r="B192" s="71" t="s">
        <v>31</v>
      </c>
      <c r="C192" s="75" t="s">
        <v>53</v>
      </c>
      <c r="D192" s="73" t="s">
        <v>21</v>
      </c>
      <c r="E192" s="64" t="s">
        <v>283</v>
      </c>
      <c r="F192" s="64"/>
      <c r="G192" s="89"/>
      <c r="H192" s="64"/>
      <c r="I192" s="67" t="s">
        <v>51</v>
      </c>
      <c r="J192" s="102" t="str">
        <f t="shared" ca="1" si="2"/>
        <v>Not Eligible</v>
      </c>
      <c r="K192" s="68"/>
      <c r="L192" s="67"/>
      <c r="M192" s="67" t="s">
        <v>148</v>
      </c>
      <c r="N192" s="64" t="s">
        <v>26</v>
      </c>
      <c r="O192" s="64" t="s">
        <v>284</v>
      </c>
      <c r="P192" s="27"/>
      <c r="R192" s="29"/>
      <c r="S192" s="22"/>
    </row>
    <row r="193" spans="1:19" ht="15" customHeight="1" x14ac:dyDescent="0.25">
      <c r="A193" s="40" t="s">
        <v>285</v>
      </c>
      <c r="B193" s="36" t="s">
        <v>19</v>
      </c>
      <c r="C193" s="22" t="s">
        <v>20</v>
      </c>
      <c r="D193" s="40" t="s">
        <v>21</v>
      </c>
      <c r="E193" s="22" t="s">
        <v>286</v>
      </c>
      <c r="F193" s="22"/>
      <c r="G193" s="86"/>
      <c r="H193" s="22" t="s">
        <v>287</v>
      </c>
      <c r="I193" s="24" t="s">
        <v>251</v>
      </c>
      <c r="J193" s="25" t="str">
        <f t="shared" ca="1" si="2"/>
        <v>Renewal pending</v>
      </c>
      <c r="K193" s="26">
        <v>44055</v>
      </c>
      <c r="L193" s="24"/>
      <c r="M193" s="24" t="s">
        <v>148</v>
      </c>
      <c r="N193" s="22" t="s">
        <v>26</v>
      </c>
      <c r="O193" s="22"/>
      <c r="P193" s="27"/>
      <c r="R193" s="29"/>
      <c r="S193" s="22"/>
    </row>
    <row r="194" spans="1:19" ht="15" customHeight="1" x14ac:dyDescent="0.25">
      <c r="A194" s="40" t="s">
        <v>285</v>
      </c>
      <c r="B194" s="36" t="s">
        <v>19</v>
      </c>
      <c r="C194" s="22" t="s">
        <v>88</v>
      </c>
      <c r="D194" s="40" t="s">
        <v>21</v>
      </c>
      <c r="E194" s="22" t="s">
        <v>54</v>
      </c>
      <c r="F194" s="22"/>
      <c r="G194" s="86"/>
      <c r="H194" s="22" t="s">
        <v>288</v>
      </c>
      <c r="I194" s="24" t="s">
        <v>48</v>
      </c>
      <c r="J194" s="25" t="str">
        <f t="shared" ca="1" si="2"/>
        <v>Approved</v>
      </c>
      <c r="K194" s="26">
        <v>43712</v>
      </c>
      <c r="L194" s="24"/>
      <c r="M194" s="24" t="s">
        <v>148</v>
      </c>
      <c r="N194" s="22" t="s">
        <v>26</v>
      </c>
      <c r="O194" s="22"/>
      <c r="P194" s="27"/>
      <c r="R194" s="29"/>
      <c r="S194" s="22"/>
    </row>
    <row r="195" spans="1:19" ht="15" customHeight="1" x14ac:dyDescent="0.25">
      <c r="A195" s="40" t="s">
        <v>285</v>
      </c>
      <c r="B195" s="36" t="s">
        <v>19</v>
      </c>
      <c r="C195" s="22" t="s">
        <v>39</v>
      </c>
      <c r="D195" s="40" t="s">
        <v>21</v>
      </c>
      <c r="E195" s="22" t="s">
        <v>286</v>
      </c>
      <c r="F195" s="22"/>
      <c r="G195" s="86"/>
      <c r="H195" s="22" t="s">
        <v>289</v>
      </c>
      <c r="I195" s="24" t="s">
        <v>251</v>
      </c>
      <c r="J195" s="25" t="str">
        <f t="shared" ca="1" si="2"/>
        <v>Renewal pending</v>
      </c>
      <c r="K195" s="26">
        <v>44055</v>
      </c>
      <c r="L195" s="24"/>
      <c r="M195" s="24" t="s">
        <v>148</v>
      </c>
      <c r="N195" s="22" t="s">
        <v>26</v>
      </c>
      <c r="O195" s="22"/>
      <c r="P195" s="27"/>
      <c r="R195" s="29"/>
      <c r="S195" s="22"/>
    </row>
    <row r="196" spans="1:19" ht="15" customHeight="1" x14ac:dyDescent="0.25">
      <c r="A196" s="40" t="s">
        <v>285</v>
      </c>
      <c r="B196" s="36" t="s">
        <v>19</v>
      </c>
      <c r="C196" s="22" t="s">
        <v>86</v>
      </c>
      <c r="D196" s="40" t="s">
        <v>21</v>
      </c>
      <c r="E196" s="22" t="s">
        <v>290</v>
      </c>
      <c r="F196" s="22"/>
      <c r="G196" s="86"/>
      <c r="H196" s="22" t="s">
        <v>291</v>
      </c>
      <c r="I196" s="24" t="s">
        <v>24</v>
      </c>
      <c r="J196" s="25" t="str">
        <f t="shared" ca="1" si="2"/>
        <v>Expires on</v>
      </c>
      <c r="K196" s="143">
        <v>44500</v>
      </c>
      <c r="L196" s="24"/>
      <c r="M196" s="24" t="s">
        <v>148</v>
      </c>
      <c r="N196" s="22" t="s">
        <v>26</v>
      </c>
      <c r="O196" s="22"/>
      <c r="P196" s="27"/>
      <c r="R196" s="29"/>
      <c r="S196" s="22"/>
    </row>
    <row r="197" spans="1:19" ht="15" customHeight="1" x14ac:dyDescent="0.25">
      <c r="A197" s="40" t="s">
        <v>285</v>
      </c>
      <c r="B197" s="36" t="s">
        <v>19</v>
      </c>
      <c r="C197" s="22" t="s">
        <v>53</v>
      </c>
      <c r="D197" s="40" t="s">
        <v>21</v>
      </c>
      <c r="E197" s="22" t="s">
        <v>286</v>
      </c>
      <c r="F197" s="22"/>
      <c r="G197" s="86"/>
      <c r="H197" s="22" t="s">
        <v>289</v>
      </c>
      <c r="I197" s="24" t="s">
        <v>251</v>
      </c>
      <c r="J197" s="25" t="str">
        <f t="shared" ca="1" si="2"/>
        <v>Renewal pending</v>
      </c>
      <c r="K197" s="26">
        <v>44055</v>
      </c>
      <c r="L197" s="24"/>
      <c r="M197" s="24" t="s">
        <v>148</v>
      </c>
      <c r="N197" s="22" t="s">
        <v>26</v>
      </c>
      <c r="O197" s="22"/>
      <c r="P197" s="27"/>
      <c r="R197" s="29"/>
      <c r="S197" s="22"/>
    </row>
    <row r="198" spans="1:19" ht="15" customHeight="1" x14ac:dyDescent="0.25">
      <c r="A198" s="40" t="s">
        <v>285</v>
      </c>
      <c r="B198" s="36" t="s">
        <v>31</v>
      </c>
      <c r="C198" s="22" t="s">
        <v>20</v>
      </c>
      <c r="D198" s="40" t="s">
        <v>21</v>
      </c>
      <c r="E198" s="22" t="s">
        <v>292</v>
      </c>
      <c r="F198" s="22"/>
      <c r="G198" s="86"/>
      <c r="H198" s="22" t="s">
        <v>293</v>
      </c>
      <c r="I198" s="24" t="s">
        <v>24</v>
      </c>
      <c r="J198" s="25" t="str">
        <f t="shared" ca="1" si="2"/>
        <v>Expires on</v>
      </c>
      <c r="K198" s="143">
        <v>44500</v>
      </c>
      <c r="L198" s="24"/>
      <c r="M198" s="24" t="s">
        <v>148</v>
      </c>
      <c r="N198" s="22" t="s">
        <v>26</v>
      </c>
      <c r="O198" s="22"/>
      <c r="P198" s="27"/>
      <c r="R198" s="29"/>
      <c r="S198" s="22"/>
    </row>
    <row r="199" spans="1:19" ht="15" customHeight="1" x14ac:dyDescent="0.25">
      <c r="A199" s="40" t="s">
        <v>285</v>
      </c>
      <c r="B199" s="36" t="s">
        <v>31</v>
      </c>
      <c r="C199" s="22" t="s">
        <v>88</v>
      </c>
      <c r="D199" s="40" t="s">
        <v>21</v>
      </c>
      <c r="E199" s="22" t="s">
        <v>40</v>
      </c>
      <c r="F199" s="22"/>
      <c r="G199" s="86"/>
      <c r="H199" s="22" t="s">
        <v>294</v>
      </c>
      <c r="I199" s="24" t="s">
        <v>24</v>
      </c>
      <c r="J199" s="25" t="str">
        <f t="shared" ca="1" si="2"/>
        <v>Expires on</v>
      </c>
      <c r="K199" s="143">
        <v>44500</v>
      </c>
      <c r="L199" s="24"/>
      <c r="M199" s="24" t="s">
        <v>148</v>
      </c>
      <c r="N199" s="22" t="s">
        <v>26</v>
      </c>
      <c r="O199" s="22"/>
      <c r="P199" s="27"/>
      <c r="R199" s="29"/>
      <c r="S199" s="22"/>
    </row>
    <row r="200" spans="1:19" ht="15" customHeight="1" x14ac:dyDescent="0.25">
      <c r="A200" s="40" t="s">
        <v>285</v>
      </c>
      <c r="B200" s="36" t="s">
        <v>31</v>
      </c>
      <c r="C200" s="22" t="s">
        <v>39</v>
      </c>
      <c r="D200" s="40" t="s">
        <v>21</v>
      </c>
      <c r="E200" s="22" t="s">
        <v>295</v>
      </c>
      <c r="F200" s="22"/>
      <c r="G200" s="86"/>
      <c r="H200" s="22" t="s">
        <v>296</v>
      </c>
      <c r="I200" s="24" t="s">
        <v>24</v>
      </c>
      <c r="J200" s="25" t="str">
        <f t="shared" ca="1" si="2"/>
        <v>Expires on</v>
      </c>
      <c r="K200" s="143">
        <v>44500</v>
      </c>
      <c r="L200" s="24"/>
      <c r="M200" s="24" t="s">
        <v>148</v>
      </c>
      <c r="N200" s="22" t="s">
        <v>26</v>
      </c>
      <c r="O200" s="22"/>
      <c r="P200" s="27"/>
      <c r="R200" s="29"/>
      <c r="S200" s="22"/>
    </row>
    <row r="201" spans="1:19" ht="15" customHeight="1" x14ac:dyDescent="0.25">
      <c r="A201" s="40" t="s">
        <v>285</v>
      </c>
      <c r="B201" s="36" t="s">
        <v>31</v>
      </c>
      <c r="C201" s="22" t="s">
        <v>86</v>
      </c>
      <c r="D201" s="40" t="s">
        <v>21</v>
      </c>
      <c r="E201" s="22" t="s">
        <v>295</v>
      </c>
      <c r="F201" s="22"/>
      <c r="G201" s="86"/>
      <c r="H201" s="22" t="s">
        <v>296</v>
      </c>
      <c r="I201" s="24" t="s">
        <v>24</v>
      </c>
      <c r="J201" s="25" t="str">
        <f t="shared" ca="1" si="2"/>
        <v>Expires on</v>
      </c>
      <c r="K201" s="143">
        <v>44500</v>
      </c>
      <c r="L201" s="24"/>
      <c r="M201" s="24" t="s">
        <v>148</v>
      </c>
      <c r="N201" s="22" t="s">
        <v>26</v>
      </c>
      <c r="O201" s="22"/>
      <c r="P201" s="27"/>
      <c r="R201" s="29"/>
      <c r="S201" s="22"/>
    </row>
    <row r="202" spans="1:19" ht="15" customHeight="1" x14ac:dyDescent="0.25">
      <c r="A202" s="40" t="s">
        <v>285</v>
      </c>
      <c r="B202" s="36" t="s">
        <v>31</v>
      </c>
      <c r="C202" s="22" t="s">
        <v>53</v>
      </c>
      <c r="D202" s="40" t="s">
        <v>21</v>
      </c>
      <c r="E202" s="22" t="s">
        <v>295</v>
      </c>
      <c r="F202" s="22"/>
      <c r="G202" s="86"/>
      <c r="H202" s="22" t="s">
        <v>296</v>
      </c>
      <c r="I202" s="24" t="s">
        <v>24</v>
      </c>
      <c r="J202" s="25" t="str">
        <f t="shared" ca="1" si="2"/>
        <v>Expires on</v>
      </c>
      <c r="K202" s="143">
        <v>44500</v>
      </c>
      <c r="L202" s="24"/>
      <c r="M202" s="24" t="s">
        <v>148</v>
      </c>
      <c r="N202" s="22" t="s">
        <v>26</v>
      </c>
      <c r="O202" s="22"/>
      <c r="P202" s="27"/>
      <c r="Q202" s="28" t="s">
        <v>297</v>
      </c>
      <c r="R202" s="29"/>
      <c r="S202" s="22"/>
    </row>
    <row r="203" spans="1:19" ht="15" customHeight="1" x14ac:dyDescent="0.25">
      <c r="A203" s="22" t="s">
        <v>298</v>
      </c>
      <c r="B203" s="23" t="s">
        <v>19</v>
      </c>
      <c r="C203" s="22" t="s">
        <v>20</v>
      </c>
      <c r="D203" s="40" t="s">
        <v>21</v>
      </c>
      <c r="E203" s="22" t="s">
        <v>299</v>
      </c>
      <c r="F203" s="7"/>
      <c r="G203" s="86"/>
      <c r="H203" s="22" t="s">
        <v>300</v>
      </c>
      <c r="I203" s="24" t="s">
        <v>61</v>
      </c>
      <c r="J203" s="25" t="str">
        <f t="shared" ca="1" si="2"/>
        <v>Review Pending</v>
      </c>
      <c r="K203" s="26">
        <v>43986</v>
      </c>
      <c r="L203" s="24"/>
      <c r="M203" s="24" t="s">
        <v>148</v>
      </c>
      <c r="N203" s="22" t="s">
        <v>26</v>
      </c>
      <c r="O203" s="22"/>
      <c r="P203" s="27"/>
      <c r="R203" s="29"/>
      <c r="S203" s="22" t="s">
        <v>30</v>
      </c>
    </row>
    <row r="204" spans="1:19" ht="15" customHeight="1" x14ac:dyDescent="0.25">
      <c r="A204" s="22" t="s">
        <v>298</v>
      </c>
      <c r="B204" s="23" t="s">
        <v>31</v>
      </c>
      <c r="C204" s="22" t="s">
        <v>20</v>
      </c>
      <c r="D204" s="40" t="s">
        <v>21</v>
      </c>
      <c r="E204" s="22"/>
      <c r="F204" s="7"/>
      <c r="G204" s="86"/>
      <c r="H204" s="22"/>
      <c r="I204" s="24" t="s">
        <v>38</v>
      </c>
      <c r="J204" s="25" t="str">
        <f t="shared" si="2"/>
        <v>Accepting Applications</v>
      </c>
      <c r="K204" s="26"/>
      <c r="L204" s="24"/>
      <c r="M204" s="24" t="s">
        <v>148</v>
      </c>
      <c r="N204" s="22" t="s">
        <v>26</v>
      </c>
      <c r="O204" s="22"/>
      <c r="P204" s="27"/>
      <c r="R204" s="29"/>
      <c r="S204" s="22" t="s">
        <v>30</v>
      </c>
    </row>
    <row r="205" spans="1:19" ht="15" customHeight="1" x14ac:dyDescent="0.25">
      <c r="A205" s="22" t="s">
        <v>298</v>
      </c>
      <c r="B205" s="23" t="s">
        <v>19</v>
      </c>
      <c r="C205" s="22" t="s">
        <v>35</v>
      </c>
      <c r="D205" s="40" t="s">
        <v>21</v>
      </c>
      <c r="E205" s="22" t="s">
        <v>151</v>
      </c>
      <c r="F205" s="7"/>
      <c r="G205" s="86"/>
      <c r="H205" s="22" t="s">
        <v>301</v>
      </c>
      <c r="I205" s="24" t="s">
        <v>24</v>
      </c>
      <c r="J205" s="25" t="str">
        <f t="shared" ca="1" si="2"/>
        <v>Expires on</v>
      </c>
      <c r="K205" s="143">
        <v>44500</v>
      </c>
      <c r="L205" s="24"/>
      <c r="M205" s="24" t="s">
        <v>148</v>
      </c>
      <c r="N205" s="22" t="s">
        <v>26</v>
      </c>
      <c r="O205" s="22"/>
      <c r="P205" s="27"/>
      <c r="Q205" s="28" t="s">
        <v>302</v>
      </c>
      <c r="R205" s="29"/>
      <c r="S205" s="22" t="s">
        <v>30</v>
      </c>
    </row>
    <row r="206" spans="1:19" ht="15" customHeight="1" x14ac:dyDescent="0.25">
      <c r="A206" s="22" t="s">
        <v>298</v>
      </c>
      <c r="B206" s="23" t="s">
        <v>31</v>
      </c>
      <c r="C206" s="22" t="s">
        <v>35</v>
      </c>
      <c r="D206" s="40" t="s">
        <v>21</v>
      </c>
      <c r="E206" s="22" t="s">
        <v>260</v>
      </c>
      <c r="F206" s="7"/>
      <c r="G206" s="86"/>
      <c r="H206" s="22" t="s">
        <v>303</v>
      </c>
      <c r="I206" s="24" t="s">
        <v>24</v>
      </c>
      <c r="J206" s="25" t="str">
        <f t="shared" ca="1" si="2"/>
        <v>Expires on</v>
      </c>
      <c r="K206" s="143">
        <v>44500</v>
      </c>
      <c r="L206" s="24"/>
      <c r="M206" s="24" t="s">
        <v>148</v>
      </c>
      <c r="N206" s="22" t="s">
        <v>26</v>
      </c>
      <c r="O206" s="22"/>
      <c r="P206" s="27"/>
      <c r="Q206" s="28" t="s">
        <v>297</v>
      </c>
      <c r="R206" s="29"/>
      <c r="S206" s="22" t="s">
        <v>30</v>
      </c>
    </row>
    <row r="207" spans="1:19" ht="15" customHeight="1" x14ac:dyDescent="0.25">
      <c r="A207" s="22" t="s">
        <v>298</v>
      </c>
      <c r="B207" s="23" t="s">
        <v>19</v>
      </c>
      <c r="C207" s="22" t="s">
        <v>39</v>
      </c>
      <c r="D207" s="40" t="s">
        <v>21</v>
      </c>
      <c r="E207" s="22" t="s">
        <v>299</v>
      </c>
      <c r="F207" s="7"/>
      <c r="G207" s="86"/>
      <c r="H207" s="22" t="s">
        <v>300</v>
      </c>
      <c r="I207" s="24" t="s">
        <v>61</v>
      </c>
      <c r="J207" s="25" t="str">
        <f t="shared" ca="1" si="2"/>
        <v>Review Pending</v>
      </c>
      <c r="K207" s="26">
        <v>43986</v>
      </c>
      <c r="L207" s="24"/>
      <c r="M207" s="24" t="s">
        <v>148</v>
      </c>
      <c r="N207" s="22" t="s">
        <v>26</v>
      </c>
      <c r="O207" s="22"/>
      <c r="P207" s="27"/>
      <c r="Q207" s="28" t="s">
        <v>304</v>
      </c>
      <c r="R207" s="29" t="s">
        <v>305</v>
      </c>
      <c r="S207" s="22" t="s">
        <v>30</v>
      </c>
    </row>
    <row r="208" spans="1:19" ht="15" customHeight="1" x14ac:dyDescent="0.25">
      <c r="A208" s="22" t="s">
        <v>298</v>
      </c>
      <c r="B208" s="23" t="s">
        <v>31</v>
      </c>
      <c r="C208" s="22" t="s">
        <v>39</v>
      </c>
      <c r="D208" s="40" t="s">
        <v>21</v>
      </c>
      <c r="E208" s="22" t="s">
        <v>306</v>
      </c>
      <c r="F208" s="7"/>
      <c r="G208" s="86"/>
      <c r="H208" s="22" t="s">
        <v>307</v>
      </c>
      <c r="I208" s="24" t="s">
        <v>24</v>
      </c>
      <c r="J208" s="25" t="str">
        <f t="shared" ca="1" si="2"/>
        <v>Expires on</v>
      </c>
      <c r="K208" s="143">
        <v>44500</v>
      </c>
      <c r="L208" s="24"/>
      <c r="M208" s="24" t="s">
        <v>148</v>
      </c>
      <c r="N208" s="22" t="s">
        <v>26</v>
      </c>
      <c r="O208" s="22" t="s">
        <v>308</v>
      </c>
      <c r="P208" s="27"/>
      <c r="R208" s="29"/>
      <c r="S208" s="22" t="s">
        <v>30</v>
      </c>
    </row>
    <row r="209" spans="1:19" ht="15" customHeight="1" x14ac:dyDescent="0.25">
      <c r="A209" s="22" t="s">
        <v>298</v>
      </c>
      <c r="B209" s="23" t="s">
        <v>19</v>
      </c>
      <c r="C209" s="22" t="s">
        <v>45</v>
      </c>
      <c r="D209" s="40" t="s">
        <v>21</v>
      </c>
      <c r="E209" s="22" t="s">
        <v>309</v>
      </c>
      <c r="F209" s="7"/>
      <c r="G209" s="86"/>
      <c r="H209" s="22" t="s">
        <v>310</v>
      </c>
      <c r="I209" s="24" t="s">
        <v>24</v>
      </c>
      <c r="J209" s="25" t="str">
        <f t="shared" ca="1" si="2"/>
        <v>Expires on</v>
      </c>
      <c r="K209" s="143">
        <v>44500</v>
      </c>
      <c r="L209" s="24"/>
      <c r="M209" s="24" t="s">
        <v>148</v>
      </c>
      <c r="N209" s="22" t="s">
        <v>26</v>
      </c>
      <c r="O209" s="22"/>
      <c r="P209" s="27"/>
      <c r="R209" s="29" t="s">
        <v>311</v>
      </c>
      <c r="S209" s="22" t="s">
        <v>30</v>
      </c>
    </row>
    <row r="210" spans="1:19" ht="15" customHeight="1" x14ac:dyDescent="0.25">
      <c r="A210" s="22" t="s">
        <v>298</v>
      </c>
      <c r="B210" s="23" t="s">
        <v>31</v>
      </c>
      <c r="C210" s="22" t="s">
        <v>45</v>
      </c>
      <c r="D210" s="40" t="s">
        <v>21</v>
      </c>
      <c r="E210" s="22" t="s">
        <v>312</v>
      </c>
      <c r="F210" s="7"/>
      <c r="G210" s="86"/>
      <c r="H210" s="22" t="s">
        <v>313</v>
      </c>
      <c r="I210" s="24" t="s">
        <v>24</v>
      </c>
      <c r="J210" s="25" t="str">
        <f t="shared" ca="1" si="2"/>
        <v>Expires on</v>
      </c>
      <c r="K210" s="143">
        <v>44500</v>
      </c>
      <c r="L210" s="24"/>
      <c r="M210" s="24" t="s">
        <v>148</v>
      </c>
      <c r="N210" s="22" t="s">
        <v>26</v>
      </c>
      <c r="O210" s="22"/>
      <c r="P210" s="27"/>
      <c r="R210" s="29"/>
      <c r="S210" s="22" t="s">
        <v>30</v>
      </c>
    </row>
    <row r="211" spans="1:19" ht="15" customHeight="1" x14ac:dyDescent="0.25">
      <c r="A211" s="22" t="s">
        <v>298</v>
      </c>
      <c r="B211" s="23" t="s">
        <v>19</v>
      </c>
      <c r="C211" s="22" t="s">
        <v>53</v>
      </c>
      <c r="D211" s="40" t="s">
        <v>21</v>
      </c>
      <c r="E211" s="22" t="s">
        <v>151</v>
      </c>
      <c r="F211" s="7"/>
      <c r="G211" s="86"/>
      <c r="H211" s="22" t="s">
        <v>301</v>
      </c>
      <c r="I211" s="24" t="s">
        <v>24</v>
      </c>
      <c r="J211" s="25" t="str">
        <f t="shared" ca="1" si="2"/>
        <v>Expires on</v>
      </c>
      <c r="K211" s="143">
        <v>44500</v>
      </c>
      <c r="L211" s="24"/>
      <c r="M211" s="24" t="s">
        <v>148</v>
      </c>
      <c r="N211" s="22" t="s">
        <v>26</v>
      </c>
      <c r="O211" s="22"/>
      <c r="P211" s="27"/>
      <c r="Q211" s="28" t="s">
        <v>314</v>
      </c>
      <c r="R211" s="29"/>
      <c r="S211" s="22" t="s">
        <v>30</v>
      </c>
    </row>
    <row r="212" spans="1:19" s="70" customFormat="1" ht="15" customHeight="1" x14ac:dyDescent="0.25">
      <c r="A212" s="22" t="s">
        <v>298</v>
      </c>
      <c r="B212" s="23" t="s">
        <v>31</v>
      </c>
      <c r="C212" s="22" t="s">
        <v>53</v>
      </c>
      <c r="D212" s="40" t="s">
        <v>21</v>
      </c>
      <c r="E212" s="22" t="s">
        <v>260</v>
      </c>
      <c r="F212" s="7"/>
      <c r="G212" s="86"/>
      <c r="H212" s="22" t="s">
        <v>303</v>
      </c>
      <c r="I212" s="24" t="s">
        <v>24</v>
      </c>
      <c r="J212" s="25" t="str">
        <f t="shared" ca="1" si="2"/>
        <v>Expires on</v>
      </c>
      <c r="K212" s="143">
        <v>44500</v>
      </c>
      <c r="L212" s="24"/>
      <c r="M212" s="24" t="s">
        <v>148</v>
      </c>
      <c r="N212" s="22" t="s">
        <v>26</v>
      </c>
      <c r="O212" s="22"/>
      <c r="P212" s="64"/>
      <c r="Q212" s="64"/>
      <c r="R212" s="69"/>
      <c r="S212" s="64" t="s">
        <v>30</v>
      </c>
    </row>
    <row r="213" spans="1:19" s="70" customFormat="1" ht="15" customHeight="1" x14ac:dyDescent="0.25">
      <c r="A213" s="64" t="s">
        <v>315</v>
      </c>
      <c r="B213" s="65" t="s">
        <v>19</v>
      </c>
      <c r="C213" s="64"/>
      <c r="D213" s="73" t="s">
        <v>51</v>
      </c>
      <c r="E213" s="64"/>
      <c r="F213" s="66"/>
      <c r="G213" s="89"/>
      <c r="H213" s="64"/>
      <c r="I213" s="67" t="s">
        <v>51</v>
      </c>
      <c r="J213" s="77" t="str">
        <f t="shared" ca="1" si="2"/>
        <v>Not Eligible</v>
      </c>
      <c r="K213" s="68"/>
      <c r="L213" s="67"/>
      <c r="M213" s="67" t="s">
        <v>148</v>
      </c>
      <c r="N213" s="64" t="s">
        <v>26</v>
      </c>
      <c r="O213" s="64" t="s">
        <v>108</v>
      </c>
      <c r="P213" s="64"/>
      <c r="Q213" s="64"/>
      <c r="R213" s="69"/>
      <c r="S213" s="64" t="s">
        <v>316</v>
      </c>
    </row>
    <row r="214" spans="1:19" s="70" customFormat="1" ht="15" customHeight="1" x14ac:dyDescent="0.25">
      <c r="A214" s="64" t="s">
        <v>317</v>
      </c>
      <c r="B214" s="71" t="s">
        <v>19</v>
      </c>
      <c r="C214" s="64"/>
      <c r="D214" s="73" t="s">
        <v>51</v>
      </c>
      <c r="E214" s="64"/>
      <c r="F214" s="64"/>
      <c r="G214" s="89"/>
      <c r="H214" s="64"/>
      <c r="I214" s="67" t="s">
        <v>51</v>
      </c>
      <c r="J214" s="77" t="str">
        <f t="shared" ca="1" si="2"/>
        <v>Not Eligible</v>
      </c>
      <c r="K214" s="68"/>
      <c r="L214" s="67"/>
      <c r="M214" s="67" t="s">
        <v>148</v>
      </c>
      <c r="N214" s="64" t="s">
        <v>26</v>
      </c>
      <c r="O214" s="64" t="s">
        <v>318</v>
      </c>
      <c r="P214" s="64"/>
      <c r="Q214" s="64"/>
      <c r="R214" s="69"/>
      <c r="S214" s="64"/>
    </row>
    <row r="215" spans="1:19" ht="15" customHeight="1" x14ac:dyDescent="0.25">
      <c r="A215" s="22" t="s">
        <v>319</v>
      </c>
      <c r="B215" s="23" t="s">
        <v>19</v>
      </c>
      <c r="C215" s="22" t="s">
        <v>20</v>
      </c>
      <c r="D215" s="40" t="s">
        <v>21</v>
      </c>
      <c r="E215" s="22" t="s">
        <v>124</v>
      </c>
      <c r="F215" s="7"/>
      <c r="G215" s="86"/>
      <c r="H215" s="22" t="s">
        <v>320</v>
      </c>
      <c r="I215" s="24" t="s">
        <v>61</v>
      </c>
      <c r="J215" s="25" t="str">
        <f t="shared" ca="1" si="2"/>
        <v>Review Pending</v>
      </c>
      <c r="K215" s="26">
        <v>43986</v>
      </c>
      <c r="L215" s="24"/>
      <c r="M215" s="24" t="s">
        <v>148</v>
      </c>
      <c r="N215" s="22" t="s">
        <v>26</v>
      </c>
      <c r="O215" s="22"/>
      <c r="P215" s="27"/>
      <c r="Q215" s="28" t="s">
        <v>321</v>
      </c>
      <c r="R215" s="29"/>
      <c r="S215" s="22"/>
    </row>
    <row r="216" spans="1:19" ht="15" customHeight="1" x14ac:dyDescent="0.25">
      <c r="A216" s="22" t="s">
        <v>319</v>
      </c>
      <c r="B216" s="36" t="s">
        <v>31</v>
      </c>
      <c r="C216" s="22" t="s">
        <v>20</v>
      </c>
      <c r="D216" s="40" t="s">
        <v>21</v>
      </c>
      <c r="E216" s="22" t="s">
        <v>56</v>
      </c>
      <c r="F216" s="22"/>
      <c r="G216" s="86"/>
      <c r="H216" s="116" t="s">
        <v>322</v>
      </c>
      <c r="I216" s="24" t="s">
        <v>114</v>
      </c>
      <c r="J216" s="25" t="str">
        <f t="shared" ca="1" si="2"/>
        <v>Applied</v>
      </c>
      <c r="K216" s="143">
        <v>44500</v>
      </c>
      <c r="L216" s="24"/>
      <c r="M216" s="24" t="s">
        <v>148</v>
      </c>
      <c r="N216" s="22" t="s">
        <v>26</v>
      </c>
      <c r="O216" s="22" t="s">
        <v>323</v>
      </c>
      <c r="P216" s="27"/>
      <c r="Q216" s="28" t="s">
        <v>324</v>
      </c>
      <c r="R216" s="29"/>
      <c r="S216" s="22"/>
    </row>
    <row r="217" spans="1:19" ht="15" customHeight="1" x14ac:dyDescent="0.25">
      <c r="A217" s="22" t="s">
        <v>319</v>
      </c>
      <c r="B217" s="23" t="s">
        <v>19</v>
      </c>
      <c r="C217" s="22" t="s">
        <v>35</v>
      </c>
      <c r="D217" s="40" t="s">
        <v>21</v>
      </c>
      <c r="E217" s="22" t="s">
        <v>124</v>
      </c>
      <c r="F217" s="7"/>
      <c r="G217" s="86"/>
      <c r="H217" s="22" t="s">
        <v>320</v>
      </c>
      <c r="I217" s="24" t="s">
        <v>61</v>
      </c>
      <c r="J217" s="25" t="str">
        <f t="shared" ca="1" si="2"/>
        <v>Review Pending</v>
      </c>
      <c r="K217" s="26">
        <v>43986</v>
      </c>
      <c r="L217" s="24"/>
      <c r="M217" s="24" t="s">
        <v>148</v>
      </c>
      <c r="N217" s="22" t="s">
        <v>26</v>
      </c>
      <c r="O217" s="22"/>
      <c r="P217" s="27"/>
      <c r="Q217" s="28" t="s">
        <v>42</v>
      </c>
      <c r="R217" s="29"/>
      <c r="S217" s="22"/>
    </row>
    <row r="218" spans="1:19" ht="15" customHeight="1" x14ac:dyDescent="0.25">
      <c r="A218" s="22" t="s">
        <v>319</v>
      </c>
      <c r="B218" s="36" t="s">
        <v>31</v>
      </c>
      <c r="C218" s="22" t="s">
        <v>35</v>
      </c>
      <c r="D218" s="40" t="s">
        <v>21</v>
      </c>
      <c r="E218" s="22" t="s">
        <v>325</v>
      </c>
      <c r="F218" s="22"/>
      <c r="G218" s="86"/>
      <c r="H218" s="22" t="s">
        <v>326</v>
      </c>
      <c r="I218" s="24" t="s">
        <v>24</v>
      </c>
      <c r="J218" s="25" t="str">
        <f t="shared" ca="1" si="2"/>
        <v>Expires on</v>
      </c>
      <c r="K218" s="143">
        <v>44500</v>
      </c>
      <c r="L218" s="24"/>
      <c r="M218" s="24" t="s">
        <v>148</v>
      </c>
      <c r="N218" s="22" t="s">
        <v>26</v>
      </c>
      <c r="O218" s="22" t="s">
        <v>327</v>
      </c>
      <c r="P218" s="27"/>
      <c r="Q218" s="28" t="s">
        <v>324</v>
      </c>
      <c r="R218" s="29"/>
      <c r="S218" s="22"/>
    </row>
    <row r="219" spans="1:19" ht="15" customHeight="1" x14ac:dyDescent="0.25">
      <c r="A219" s="22" t="s">
        <v>319</v>
      </c>
      <c r="B219" s="23" t="s">
        <v>19</v>
      </c>
      <c r="C219" s="22" t="s">
        <v>39</v>
      </c>
      <c r="D219" s="40" t="s">
        <v>21</v>
      </c>
      <c r="E219" s="22" t="s">
        <v>124</v>
      </c>
      <c r="F219" s="7"/>
      <c r="G219" s="86"/>
      <c r="H219" s="22" t="s">
        <v>320</v>
      </c>
      <c r="I219" s="24" t="s">
        <v>61</v>
      </c>
      <c r="J219" s="25" t="str">
        <f t="shared" ca="1" si="2"/>
        <v>Review Pending</v>
      </c>
      <c r="K219" s="26">
        <v>43986</v>
      </c>
      <c r="L219" s="24"/>
      <c r="M219" s="24" t="s">
        <v>148</v>
      </c>
      <c r="N219" s="22" t="s">
        <v>26</v>
      </c>
      <c r="O219" s="22"/>
      <c r="P219" s="27"/>
      <c r="Q219" s="28" t="s">
        <v>42</v>
      </c>
      <c r="R219" s="29"/>
      <c r="S219" s="22"/>
    </row>
    <row r="220" spans="1:19" ht="15" customHeight="1" x14ac:dyDescent="0.25">
      <c r="A220" s="22" t="s">
        <v>319</v>
      </c>
      <c r="B220" s="36" t="s">
        <v>31</v>
      </c>
      <c r="C220" s="22" t="s">
        <v>39</v>
      </c>
      <c r="D220" s="40" t="s">
        <v>21</v>
      </c>
      <c r="E220" s="22" t="s">
        <v>325</v>
      </c>
      <c r="F220" s="22"/>
      <c r="G220" s="86"/>
      <c r="H220" s="22" t="s">
        <v>326</v>
      </c>
      <c r="I220" s="24" t="s">
        <v>24</v>
      </c>
      <c r="J220" s="25" t="str">
        <f t="shared" ref="J220:J284" ca="1" si="3">IF(AND($I220&lt;&gt;"Not Eligible",$K220=""),$I220,IF(AND($I220="Active",$K220&lt;$L$3),"Expired",IF(AND($I220="Comment period",$K220&lt;$L$14),"Pending",IF($I220="Comment period","Comment period until",IF(AND($I220="Active",$K220&lt;$L$7),"In Lottery until",IF(AND($I220="Active",$K220&lt;$L$11),"Expires in &lt; 60 days (Not Renewed)",IF(AND($I220="Active",$K220&gt;$L$3),"Expires on",IF(AND($I220="Renewed",$K220&lt;$L$3),"Renewal pending",$I220))))))))</f>
        <v>Expires on</v>
      </c>
      <c r="K220" s="143">
        <v>44500</v>
      </c>
      <c r="L220" s="24"/>
      <c r="M220" s="24" t="s">
        <v>148</v>
      </c>
      <c r="N220" s="22" t="s">
        <v>26</v>
      </c>
      <c r="O220" s="22" t="s">
        <v>323</v>
      </c>
      <c r="P220" s="27"/>
      <c r="Q220" s="28" t="s">
        <v>324</v>
      </c>
      <c r="R220" s="29"/>
      <c r="S220" s="22"/>
    </row>
    <row r="221" spans="1:19" ht="15" customHeight="1" x14ac:dyDescent="0.25">
      <c r="A221" s="22" t="s">
        <v>319</v>
      </c>
      <c r="B221" s="23" t="s">
        <v>19</v>
      </c>
      <c r="C221" s="22" t="s">
        <v>45</v>
      </c>
      <c r="D221" s="40" t="s">
        <v>21</v>
      </c>
      <c r="E221" s="22" t="s">
        <v>124</v>
      </c>
      <c r="F221" s="7"/>
      <c r="G221" s="86"/>
      <c r="H221" s="22" t="s">
        <v>320</v>
      </c>
      <c r="I221" s="24" t="s">
        <v>61</v>
      </c>
      <c r="J221" s="25" t="str">
        <f t="shared" ca="1" si="3"/>
        <v>Review Pending</v>
      </c>
      <c r="K221" s="26">
        <v>43986</v>
      </c>
      <c r="L221" s="24"/>
      <c r="M221" s="24" t="s">
        <v>148</v>
      </c>
      <c r="N221" s="22" t="s">
        <v>26</v>
      </c>
      <c r="O221" s="22"/>
      <c r="P221" s="27"/>
      <c r="Q221" s="28" t="s">
        <v>42</v>
      </c>
      <c r="R221" s="29"/>
      <c r="S221" s="22"/>
    </row>
    <row r="222" spans="1:19" ht="15" customHeight="1" x14ac:dyDescent="0.25">
      <c r="A222" s="22" t="s">
        <v>319</v>
      </c>
      <c r="B222" s="36" t="s">
        <v>31</v>
      </c>
      <c r="C222" s="22" t="s">
        <v>45</v>
      </c>
      <c r="D222" s="40" t="s">
        <v>21</v>
      </c>
      <c r="E222" s="22" t="s">
        <v>325</v>
      </c>
      <c r="F222" s="22"/>
      <c r="G222" s="86"/>
      <c r="H222" s="22" t="s">
        <v>326</v>
      </c>
      <c r="I222" s="24" t="s">
        <v>24</v>
      </c>
      <c r="J222" s="25" t="str">
        <f t="shared" ca="1" si="3"/>
        <v>Expires on</v>
      </c>
      <c r="K222" s="143">
        <v>44500</v>
      </c>
      <c r="L222" s="24"/>
      <c r="M222" s="24" t="s">
        <v>148</v>
      </c>
      <c r="N222" s="22" t="s">
        <v>26</v>
      </c>
      <c r="O222" s="22" t="s">
        <v>323</v>
      </c>
      <c r="P222" s="27"/>
      <c r="Q222" s="28" t="s">
        <v>328</v>
      </c>
      <c r="R222" s="29"/>
      <c r="S222" s="22"/>
    </row>
    <row r="223" spans="1:19" ht="15" customHeight="1" x14ac:dyDescent="0.25">
      <c r="A223" s="22" t="s">
        <v>319</v>
      </c>
      <c r="B223" s="23" t="s">
        <v>19</v>
      </c>
      <c r="C223" s="22" t="s">
        <v>53</v>
      </c>
      <c r="D223" s="40" t="s">
        <v>21</v>
      </c>
      <c r="E223" s="22" t="s">
        <v>329</v>
      </c>
      <c r="F223" s="7"/>
      <c r="G223" s="86"/>
      <c r="H223" s="22" t="s">
        <v>330</v>
      </c>
      <c r="I223" s="24" t="s">
        <v>24</v>
      </c>
      <c r="J223" s="25" t="str">
        <f t="shared" ca="1" si="3"/>
        <v>Expires on</v>
      </c>
      <c r="K223" s="143">
        <v>44500</v>
      </c>
      <c r="L223" s="24"/>
      <c r="M223" s="24" t="s">
        <v>148</v>
      </c>
      <c r="N223" s="22" t="s">
        <v>26</v>
      </c>
      <c r="O223" s="22"/>
      <c r="P223" s="27"/>
      <c r="Q223" s="28" t="s">
        <v>42</v>
      </c>
      <c r="R223" s="29"/>
      <c r="S223" s="22"/>
    </row>
    <row r="224" spans="1:19" ht="15" customHeight="1" x14ac:dyDescent="0.25">
      <c r="A224" s="22" t="s">
        <v>319</v>
      </c>
      <c r="B224" s="36" t="s">
        <v>31</v>
      </c>
      <c r="C224" s="22" t="s">
        <v>53</v>
      </c>
      <c r="D224" s="40" t="s">
        <v>21</v>
      </c>
      <c r="E224" s="22" t="s">
        <v>325</v>
      </c>
      <c r="F224" s="22"/>
      <c r="G224" s="86"/>
      <c r="H224" s="22" t="s">
        <v>326</v>
      </c>
      <c r="I224" s="24" t="s">
        <v>24</v>
      </c>
      <c r="J224" s="25" t="str">
        <f t="shared" ca="1" si="3"/>
        <v>Expires on</v>
      </c>
      <c r="K224" s="143">
        <v>44500</v>
      </c>
      <c r="L224" s="24"/>
      <c r="M224" s="24" t="s">
        <v>148</v>
      </c>
      <c r="N224" s="22" t="s">
        <v>26</v>
      </c>
      <c r="O224" s="22" t="s">
        <v>331</v>
      </c>
      <c r="P224" s="27"/>
      <c r="R224" s="29"/>
      <c r="S224" s="22"/>
    </row>
    <row r="225" spans="1:19" ht="15" customHeight="1" x14ac:dyDescent="0.25">
      <c r="A225" s="22" t="s">
        <v>332</v>
      </c>
      <c r="B225" s="36" t="s">
        <v>19</v>
      </c>
      <c r="C225" s="22" t="s">
        <v>20</v>
      </c>
      <c r="D225" s="40" t="s">
        <v>21</v>
      </c>
      <c r="E225" s="22"/>
      <c r="F225" s="22"/>
      <c r="G225" s="86"/>
      <c r="H225" s="22"/>
      <c r="I225" s="24" t="s">
        <v>38</v>
      </c>
      <c r="J225" s="25" t="str">
        <f t="shared" ca="1" si="3"/>
        <v>Accepting Applications</v>
      </c>
      <c r="K225" s="26">
        <v>43713</v>
      </c>
      <c r="L225" s="24"/>
      <c r="M225" s="24" t="s">
        <v>148</v>
      </c>
      <c r="N225" s="22" t="s">
        <v>26</v>
      </c>
      <c r="O225" s="22"/>
      <c r="P225" s="27"/>
      <c r="R225" s="29"/>
      <c r="S225" s="22"/>
    </row>
    <row r="226" spans="1:19" ht="15" customHeight="1" x14ac:dyDescent="0.25">
      <c r="A226" s="22" t="s">
        <v>332</v>
      </c>
      <c r="B226" s="36" t="s">
        <v>19</v>
      </c>
      <c r="C226" s="22" t="s">
        <v>88</v>
      </c>
      <c r="D226" s="40" t="s">
        <v>21</v>
      </c>
      <c r="E226" s="22"/>
      <c r="F226" s="22"/>
      <c r="G226" s="86"/>
      <c r="H226" s="22"/>
      <c r="I226" s="24" t="s">
        <v>38</v>
      </c>
      <c r="J226" s="25" t="str">
        <f t="shared" ca="1" si="3"/>
        <v>Accepting Applications</v>
      </c>
      <c r="K226" s="26">
        <v>43713</v>
      </c>
      <c r="L226" s="24"/>
      <c r="M226" s="24" t="s">
        <v>148</v>
      </c>
      <c r="N226" s="22" t="s">
        <v>26</v>
      </c>
      <c r="O226" s="22"/>
      <c r="P226" s="27"/>
      <c r="R226" s="29"/>
      <c r="S226" s="22"/>
    </row>
    <row r="227" spans="1:19" ht="15" customHeight="1" x14ac:dyDescent="0.25">
      <c r="A227" s="22" t="s">
        <v>332</v>
      </c>
      <c r="B227" s="36" t="s">
        <v>19</v>
      </c>
      <c r="C227" s="22" t="s">
        <v>39</v>
      </c>
      <c r="D227" s="40" t="s">
        <v>21</v>
      </c>
      <c r="E227" s="22" t="s">
        <v>73</v>
      </c>
      <c r="F227" s="22"/>
      <c r="G227" s="86"/>
      <c r="H227" s="22" t="s">
        <v>333</v>
      </c>
      <c r="I227" s="24" t="s">
        <v>24</v>
      </c>
      <c r="J227" s="25" t="str">
        <f t="shared" ca="1" si="3"/>
        <v>Expires on</v>
      </c>
      <c r="K227" s="143">
        <v>44500</v>
      </c>
      <c r="L227" s="24"/>
      <c r="M227" s="24" t="s">
        <v>148</v>
      </c>
      <c r="N227" s="22" t="s">
        <v>26</v>
      </c>
      <c r="O227" s="22"/>
      <c r="P227" s="27"/>
      <c r="R227" s="29"/>
      <c r="S227" s="22"/>
    </row>
    <row r="228" spans="1:19" ht="15" customHeight="1" x14ac:dyDescent="0.25">
      <c r="A228" s="22" t="s">
        <v>332</v>
      </c>
      <c r="B228" s="36" t="s">
        <v>19</v>
      </c>
      <c r="C228" s="22" t="s">
        <v>86</v>
      </c>
      <c r="D228" s="40" t="s">
        <v>21</v>
      </c>
      <c r="E228" s="22" t="s">
        <v>73</v>
      </c>
      <c r="F228" s="22"/>
      <c r="G228" s="86"/>
      <c r="H228" s="22" t="s">
        <v>333</v>
      </c>
      <c r="I228" s="24" t="s">
        <v>24</v>
      </c>
      <c r="J228" s="25" t="str">
        <f t="shared" ca="1" si="3"/>
        <v>Expires on</v>
      </c>
      <c r="K228" s="143">
        <v>44500</v>
      </c>
      <c r="L228" s="24"/>
      <c r="M228" s="24" t="s">
        <v>148</v>
      </c>
      <c r="N228" s="22" t="s">
        <v>26</v>
      </c>
      <c r="O228" s="22"/>
      <c r="P228" s="27"/>
      <c r="R228" s="29"/>
      <c r="S228" s="22"/>
    </row>
    <row r="229" spans="1:19" ht="15" customHeight="1" x14ac:dyDescent="0.25">
      <c r="A229" s="22" t="s">
        <v>332</v>
      </c>
      <c r="B229" s="36" t="s">
        <v>19</v>
      </c>
      <c r="C229" s="22" t="s">
        <v>53</v>
      </c>
      <c r="D229" s="40" t="s">
        <v>21</v>
      </c>
      <c r="E229" s="22" t="s">
        <v>73</v>
      </c>
      <c r="F229" s="22"/>
      <c r="G229" s="86"/>
      <c r="H229" s="22" t="s">
        <v>333</v>
      </c>
      <c r="I229" s="24" t="s">
        <v>24</v>
      </c>
      <c r="J229" s="25" t="str">
        <f t="shared" ca="1" si="3"/>
        <v>Expires on</v>
      </c>
      <c r="K229" s="143">
        <v>44500</v>
      </c>
      <c r="L229" s="24"/>
      <c r="M229" s="24" t="s">
        <v>148</v>
      </c>
      <c r="N229" s="22" t="s">
        <v>26</v>
      </c>
      <c r="O229" s="22"/>
      <c r="P229" s="27"/>
      <c r="R229" s="29"/>
      <c r="S229" s="22"/>
    </row>
    <row r="230" spans="1:19" ht="15" customHeight="1" x14ac:dyDescent="0.25">
      <c r="A230" s="22" t="s">
        <v>334</v>
      </c>
      <c r="B230" s="36" t="s">
        <v>31</v>
      </c>
      <c r="C230" s="22" t="s">
        <v>20</v>
      </c>
      <c r="D230" s="40" t="s">
        <v>21</v>
      </c>
      <c r="E230" s="22" t="s">
        <v>335</v>
      </c>
      <c r="F230" s="22"/>
      <c r="G230" s="86"/>
      <c r="H230" s="22"/>
      <c r="I230" s="24" t="s">
        <v>38</v>
      </c>
      <c r="J230" s="25" t="str">
        <f t="shared" si="3"/>
        <v>Accepting Applications</v>
      </c>
      <c r="K230" s="143"/>
      <c r="L230" s="24"/>
      <c r="M230" s="24" t="s">
        <v>148</v>
      </c>
      <c r="N230" s="22" t="s">
        <v>26</v>
      </c>
      <c r="O230" s="22" t="s">
        <v>336</v>
      </c>
      <c r="P230" s="27"/>
      <c r="R230" s="29"/>
      <c r="S230" s="22"/>
    </row>
    <row r="231" spans="1:19" ht="15" customHeight="1" x14ac:dyDescent="0.25">
      <c r="A231" s="22" t="s">
        <v>334</v>
      </c>
      <c r="B231" s="36" t="s">
        <v>19</v>
      </c>
      <c r="C231" s="22" t="s">
        <v>20</v>
      </c>
      <c r="D231" s="40" t="s">
        <v>21</v>
      </c>
      <c r="E231" s="22"/>
      <c r="F231" s="22"/>
      <c r="G231" s="86"/>
      <c r="H231" s="22"/>
      <c r="I231" s="24" t="s">
        <v>38</v>
      </c>
      <c r="J231" s="25" t="str">
        <f t="shared" si="3"/>
        <v>Accepting Applications</v>
      </c>
      <c r="K231" s="26"/>
      <c r="L231" s="24"/>
      <c r="M231" s="24" t="s">
        <v>148</v>
      </c>
      <c r="N231" s="22" t="s">
        <v>26</v>
      </c>
      <c r="O231" s="22"/>
      <c r="P231" s="27"/>
      <c r="R231" s="29"/>
      <c r="S231" s="22"/>
    </row>
    <row r="232" spans="1:19" ht="15" customHeight="1" x14ac:dyDescent="0.25">
      <c r="A232" s="22" t="s">
        <v>334</v>
      </c>
      <c r="B232" s="36" t="s">
        <v>31</v>
      </c>
      <c r="C232" s="22" t="s">
        <v>35</v>
      </c>
      <c r="D232" s="40" t="s">
        <v>21</v>
      </c>
      <c r="E232" s="22" t="s">
        <v>56</v>
      </c>
      <c r="F232" s="22"/>
      <c r="G232" s="86"/>
      <c r="H232" s="22">
        <v>404135</v>
      </c>
      <c r="I232" s="24" t="s">
        <v>24</v>
      </c>
      <c r="J232" s="25" t="str">
        <f t="shared" ca="1" si="3"/>
        <v>Expires on</v>
      </c>
      <c r="K232" s="143">
        <v>44500</v>
      </c>
      <c r="L232" s="24"/>
      <c r="M232" s="24" t="s">
        <v>148</v>
      </c>
      <c r="N232" s="22" t="s">
        <v>26</v>
      </c>
      <c r="O232" s="22" t="s">
        <v>337</v>
      </c>
      <c r="P232" s="27"/>
      <c r="R232" s="29"/>
      <c r="S232" s="22"/>
    </row>
    <row r="233" spans="1:19" ht="15" customHeight="1" x14ac:dyDescent="0.25">
      <c r="A233" s="22" t="s">
        <v>334</v>
      </c>
      <c r="B233" s="36" t="s">
        <v>19</v>
      </c>
      <c r="C233" s="22" t="s">
        <v>35</v>
      </c>
      <c r="D233" s="40" t="s">
        <v>21</v>
      </c>
      <c r="E233" s="22" t="s">
        <v>338</v>
      </c>
      <c r="F233" s="22"/>
      <c r="G233" s="86"/>
      <c r="H233" s="22" t="s">
        <v>339</v>
      </c>
      <c r="I233" s="24" t="s">
        <v>24</v>
      </c>
      <c r="J233" s="25" t="str">
        <f t="shared" ca="1" si="3"/>
        <v>Expires on</v>
      </c>
      <c r="K233" s="143">
        <v>44500</v>
      </c>
      <c r="L233" s="24"/>
      <c r="M233" s="24" t="s">
        <v>148</v>
      </c>
      <c r="N233" s="22" t="s">
        <v>26</v>
      </c>
      <c r="O233" s="22" t="s">
        <v>340</v>
      </c>
      <c r="P233" s="27"/>
      <c r="R233" s="29"/>
      <c r="S233" s="22"/>
    </row>
    <row r="234" spans="1:19" ht="15" customHeight="1" x14ac:dyDescent="0.25">
      <c r="A234" s="22" t="s">
        <v>334</v>
      </c>
      <c r="B234" s="36" t="s">
        <v>31</v>
      </c>
      <c r="C234" s="22" t="s">
        <v>39</v>
      </c>
      <c r="D234" s="40" t="s">
        <v>21</v>
      </c>
      <c r="E234" s="22" t="s">
        <v>56</v>
      </c>
      <c r="F234" s="22"/>
      <c r="G234" s="86"/>
      <c r="H234" s="22">
        <v>404135</v>
      </c>
      <c r="I234" s="24" t="s">
        <v>24</v>
      </c>
      <c r="J234" s="25" t="str">
        <f t="shared" ca="1" si="3"/>
        <v>Expires on</v>
      </c>
      <c r="K234" s="143">
        <v>44500</v>
      </c>
      <c r="L234" s="24"/>
      <c r="M234" s="24" t="s">
        <v>148</v>
      </c>
      <c r="N234" s="22" t="s">
        <v>26</v>
      </c>
      <c r="O234" s="22" t="s">
        <v>341</v>
      </c>
      <c r="P234" s="27"/>
      <c r="R234" s="29"/>
      <c r="S234" s="22"/>
    </row>
    <row r="235" spans="1:19" ht="15" customHeight="1" x14ac:dyDescent="0.25">
      <c r="A235" s="22" t="s">
        <v>334</v>
      </c>
      <c r="B235" s="36" t="s">
        <v>19</v>
      </c>
      <c r="C235" s="22" t="s">
        <v>39</v>
      </c>
      <c r="D235" s="40" t="s">
        <v>21</v>
      </c>
      <c r="E235" s="22"/>
      <c r="F235" s="22"/>
      <c r="G235" s="86"/>
      <c r="H235" s="22"/>
      <c r="I235" s="24" t="s">
        <v>38</v>
      </c>
      <c r="J235" s="25" t="str">
        <f t="shared" si="3"/>
        <v>Accepting Applications</v>
      </c>
      <c r="K235" s="26"/>
      <c r="L235" s="24"/>
      <c r="M235" s="24" t="s">
        <v>148</v>
      </c>
      <c r="N235" s="22" t="s">
        <v>26</v>
      </c>
      <c r="O235" s="22" t="s">
        <v>342</v>
      </c>
      <c r="P235" s="27"/>
      <c r="R235" s="29"/>
      <c r="S235" s="22"/>
    </row>
    <row r="236" spans="1:19" ht="15" customHeight="1" x14ac:dyDescent="0.25">
      <c r="A236" s="22" t="s">
        <v>334</v>
      </c>
      <c r="B236" s="36" t="s">
        <v>31</v>
      </c>
      <c r="C236" s="22" t="s">
        <v>86</v>
      </c>
      <c r="D236" s="40" t="s">
        <v>21</v>
      </c>
      <c r="E236" s="22" t="s">
        <v>343</v>
      </c>
      <c r="F236" s="22"/>
      <c r="G236" s="86"/>
      <c r="H236" s="22">
        <v>403754</v>
      </c>
      <c r="I236" s="24" t="s">
        <v>24</v>
      </c>
      <c r="J236" s="25" t="str">
        <f t="shared" ca="1" si="3"/>
        <v>Expires on</v>
      </c>
      <c r="K236" s="143">
        <v>44500</v>
      </c>
      <c r="L236" s="24"/>
      <c r="M236" s="24" t="s">
        <v>148</v>
      </c>
      <c r="N236" s="22" t="s">
        <v>26</v>
      </c>
      <c r="O236" s="22" t="s">
        <v>344</v>
      </c>
      <c r="P236" s="27"/>
      <c r="R236" s="29"/>
      <c r="S236" s="22"/>
    </row>
    <row r="237" spans="1:19" ht="15" customHeight="1" x14ac:dyDescent="0.25">
      <c r="A237" s="22" t="s">
        <v>334</v>
      </c>
      <c r="B237" s="36" t="s">
        <v>19</v>
      </c>
      <c r="C237" s="22" t="s">
        <v>86</v>
      </c>
      <c r="D237" s="40" t="s">
        <v>21</v>
      </c>
      <c r="E237" s="22"/>
      <c r="F237" s="22"/>
      <c r="G237" s="86"/>
      <c r="H237" s="22"/>
      <c r="I237" s="24" t="s">
        <v>38</v>
      </c>
      <c r="J237" s="25" t="str">
        <f t="shared" si="3"/>
        <v>Accepting Applications</v>
      </c>
      <c r="K237" s="26"/>
      <c r="L237" s="24"/>
      <c r="M237" s="24" t="s">
        <v>148</v>
      </c>
      <c r="N237" s="22" t="s">
        <v>26</v>
      </c>
      <c r="O237" s="22"/>
      <c r="P237" s="27"/>
      <c r="R237" s="29"/>
      <c r="S237" s="22"/>
    </row>
    <row r="238" spans="1:19" ht="15" customHeight="1" x14ac:dyDescent="0.25">
      <c r="A238" s="22" t="s">
        <v>334</v>
      </c>
      <c r="B238" s="36" t="s">
        <v>31</v>
      </c>
      <c r="C238" s="22" t="s">
        <v>53</v>
      </c>
      <c r="D238" s="40" t="s">
        <v>21</v>
      </c>
      <c r="E238" s="22" t="s">
        <v>338</v>
      </c>
      <c r="F238" s="22"/>
      <c r="G238" s="86"/>
      <c r="H238" s="22" t="s">
        <v>339</v>
      </c>
      <c r="I238" s="24" t="s">
        <v>24</v>
      </c>
      <c r="J238" s="25" t="str">
        <f t="shared" ca="1" si="3"/>
        <v>Expires on</v>
      </c>
      <c r="K238" s="143">
        <v>44500</v>
      </c>
      <c r="L238" s="24"/>
      <c r="M238" s="24" t="s">
        <v>148</v>
      </c>
      <c r="N238" s="22" t="s">
        <v>26</v>
      </c>
      <c r="O238" s="22"/>
      <c r="P238" s="27"/>
      <c r="R238" s="29"/>
      <c r="S238" s="22"/>
    </row>
    <row r="239" spans="1:19" ht="15" customHeight="1" x14ac:dyDescent="0.25">
      <c r="A239" s="22" t="s">
        <v>334</v>
      </c>
      <c r="B239" s="36" t="s">
        <v>19</v>
      </c>
      <c r="C239" s="22" t="s">
        <v>53</v>
      </c>
      <c r="D239" s="40" t="s">
        <v>21</v>
      </c>
      <c r="E239" s="22"/>
      <c r="F239" s="22"/>
      <c r="G239" s="86"/>
      <c r="H239" s="22"/>
      <c r="I239" s="24" t="s">
        <v>38</v>
      </c>
      <c r="J239" s="25" t="str">
        <f t="shared" si="3"/>
        <v>Accepting Applications</v>
      </c>
      <c r="K239" s="26"/>
      <c r="L239" s="24"/>
      <c r="M239" s="24" t="s">
        <v>148</v>
      </c>
      <c r="N239" s="22" t="s">
        <v>26</v>
      </c>
      <c r="O239" s="22"/>
      <c r="P239" s="27"/>
      <c r="R239" s="29"/>
      <c r="S239" s="22"/>
    </row>
    <row r="240" spans="1:19" ht="15" customHeight="1" x14ac:dyDescent="0.25">
      <c r="A240" s="22" t="s">
        <v>345</v>
      </c>
      <c r="B240" s="36" t="s">
        <v>19</v>
      </c>
      <c r="C240" s="22" t="s">
        <v>20</v>
      </c>
      <c r="D240" s="40" t="s">
        <v>21</v>
      </c>
      <c r="E240" s="22" t="s">
        <v>346</v>
      </c>
      <c r="F240" s="22"/>
      <c r="G240" s="86"/>
      <c r="H240" s="22">
        <v>393283</v>
      </c>
      <c r="I240" s="24" t="s">
        <v>24</v>
      </c>
      <c r="J240" s="25" t="str">
        <f t="shared" ca="1" si="3"/>
        <v>Expires on</v>
      </c>
      <c r="K240" s="143">
        <v>44500</v>
      </c>
      <c r="L240" s="24"/>
      <c r="M240" s="24" t="s">
        <v>148</v>
      </c>
      <c r="N240" s="22" t="s">
        <v>26</v>
      </c>
      <c r="O240" s="22"/>
      <c r="P240" s="27"/>
      <c r="R240" s="29"/>
      <c r="S240" s="22"/>
    </row>
    <row r="241" spans="1:19" ht="15" customHeight="1" x14ac:dyDescent="0.25">
      <c r="A241" s="22" t="s">
        <v>345</v>
      </c>
      <c r="B241" s="36" t="s">
        <v>19</v>
      </c>
      <c r="C241" s="22" t="s">
        <v>35</v>
      </c>
      <c r="D241" s="40" t="s">
        <v>21</v>
      </c>
      <c r="E241" s="22"/>
      <c r="F241" s="22"/>
      <c r="G241" s="86"/>
      <c r="H241" s="22"/>
      <c r="I241" s="24" t="s">
        <v>38</v>
      </c>
      <c r="J241" s="25" t="str">
        <f t="shared" si="3"/>
        <v>Accepting Applications</v>
      </c>
      <c r="K241" s="26"/>
      <c r="L241" s="24"/>
      <c r="M241" s="24" t="s">
        <v>148</v>
      </c>
      <c r="N241" s="22" t="s">
        <v>26</v>
      </c>
      <c r="O241" s="22"/>
      <c r="P241" s="27"/>
      <c r="R241" s="29"/>
      <c r="S241" s="22"/>
    </row>
    <row r="242" spans="1:19" ht="15" customHeight="1" x14ac:dyDescent="0.25">
      <c r="A242" s="22" t="s">
        <v>345</v>
      </c>
      <c r="B242" s="36" t="s">
        <v>19</v>
      </c>
      <c r="C242" s="22" t="s">
        <v>39</v>
      </c>
      <c r="D242" s="40" t="s">
        <v>21</v>
      </c>
      <c r="E242" s="22" t="s">
        <v>347</v>
      </c>
      <c r="F242" s="22"/>
      <c r="G242" s="86"/>
      <c r="H242" s="22" t="s">
        <v>348</v>
      </c>
      <c r="I242" s="24" t="s">
        <v>24</v>
      </c>
      <c r="J242" s="25" t="str">
        <f t="shared" ca="1" si="3"/>
        <v>Expires on</v>
      </c>
      <c r="K242" s="143">
        <v>44500</v>
      </c>
      <c r="L242" s="24"/>
      <c r="M242" s="24" t="s">
        <v>148</v>
      </c>
      <c r="N242" s="22" t="s">
        <v>26</v>
      </c>
      <c r="O242" s="22"/>
      <c r="P242" s="27"/>
      <c r="R242" s="29"/>
      <c r="S242" s="22"/>
    </row>
    <row r="243" spans="1:19" ht="15" customHeight="1" x14ac:dyDescent="0.25">
      <c r="A243" s="22" t="s">
        <v>345</v>
      </c>
      <c r="B243" s="36" t="s">
        <v>19</v>
      </c>
      <c r="C243" s="22" t="s">
        <v>45</v>
      </c>
      <c r="D243" s="40" t="s">
        <v>21</v>
      </c>
      <c r="E243" s="22"/>
      <c r="F243" s="22"/>
      <c r="G243" s="86"/>
      <c r="H243" s="22"/>
      <c r="I243" s="24" t="s">
        <v>38</v>
      </c>
      <c r="J243" s="25" t="str">
        <f t="shared" si="3"/>
        <v>Accepting Applications</v>
      </c>
      <c r="K243" s="26"/>
      <c r="L243" s="24"/>
      <c r="M243" s="24" t="s">
        <v>148</v>
      </c>
      <c r="N243" s="22" t="s">
        <v>26</v>
      </c>
      <c r="O243" s="22"/>
      <c r="P243" s="27"/>
      <c r="R243" s="29"/>
      <c r="S243" s="22"/>
    </row>
    <row r="244" spans="1:19" s="70" customFormat="1" ht="15" customHeight="1" x14ac:dyDescent="0.25">
      <c r="A244" s="22" t="s">
        <v>345</v>
      </c>
      <c r="B244" s="36" t="s">
        <v>19</v>
      </c>
      <c r="C244" s="22" t="s">
        <v>53</v>
      </c>
      <c r="D244" s="40" t="s">
        <v>21</v>
      </c>
      <c r="E244" s="22"/>
      <c r="F244" s="22"/>
      <c r="G244" s="86"/>
      <c r="H244" s="22"/>
      <c r="I244" s="24" t="s">
        <v>38</v>
      </c>
      <c r="J244" s="25" t="str">
        <f t="shared" si="3"/>
        <v>Accepting Applications</v>
      </c>
      <c r="K244" s="26"/>
      <c r="L244" s="24"/>
      <c r="M244" s="24" t="s">
        <v>148</v>
      </c>
      <c r="N244" s="22" t="s">
        <v>26</v>
      </c>
      <c r="O244" s="22"/>
      <c r="P244" s="64"/>
      <c r="Q244" s="64"/>
      <c r="R244" s="69"/>
      <c r="S244" s="64"/>
    </row>
    <row r="245" spans="1:19" s="70" customFormat="1" ht="15" customHeight="1" x14ac:dyDescent="0.25">
      <c r="A245" s="64" t="s">
        <v>349</v>
      </c>
      <c r="B245" s="65" t="s">
        <v>19</v>
      </c>
      <c r="C245" s="64"/>
      <c r="D245" s="73"/>
      <c r="E245" s="64"/>
      <c r="F245" s="66"/>
      <c r="G245" s="89"/>
      <c r="H245" s="64"/>
      <c r="I245" s="67" t="s">
        <v>51</v>
      </c>
      <c r="J245" s="67" t="str">
        <f t="shared" ca="1" si="3"/>
        <v>Not Eligible</v>
      </c>
      <c r="K245" s="68"/>
      <c r="L245" s="67"/>
      <c r="M245" s="67" t="s">
        <v>148</v>
      </c>
      <c r="N245" s="64" t="s">
        <v>26</v>
      </c>
      <c r="O245" s="64" t="s">
        <v>350</v>
      </c>
      <c r="P245" s="64"/>
      <c r="Q245" s="64"/>
      <c r="R245" s="69"/>
      <c r="S245" s="64"/>
    </row>
    <row r="246" spans="1:19" ht="15" customHeight="1" x14ac:dyDescent="0.25">
      <c r="A246" s="64" t="s">
        <v>351</v>
      </c>
      <c r="B246" s="65" t="s">
        <v>19</v>
      </c>
      <c r="C246" s="64"/>
      <c r="D246" s="73"/>
      <c r="E246" s="64"/>
      <c r="F246" s="66"/>
      <c r="G246" s="89"/>
      <c r="H246" s="64"/>
      <c r="I246" s="67" t="s">
        <v>51</v>
      </c>
      <c r="J246" s="67" t="str">
        <f t="shared" ca="1" si="3"/>
        <v>Not Eligible</v>
      </c>
      <c r="K246" s="68"/>
      <c r="L246" s="67"/>
      <c r="M246" s="67" t="s">
        <v>148</v>
      </c>
      <c r="N246" s="64" t="s">
        <v>26</v>
      </c>
      <c r="O246" s="64"/>
      <c r="P246" s="27" t="s">
        <v>352</v>
      </c>
      <c r="Q246" s="28" t="s">
        <v>353</v>
      </c>
      <c r="R246" s="41" t="s">
        <v>354</v>
      </c>
      <c r="S246" s="22"/>
    </row>
    <row r="247" spans="1:19" s="70" customFormat="1" ht="15" customHeight="1" x14ac:dyDescent="0.25">
      <c r="A247" s="64" t="s">
        <v>355</v>
      </c>
      <c r="B247" s="71" t="s">
        <v>19</v>
      </c>
      <c r="C247" s="64"/>
      <c r="D247" s="73"/>
      <c r="E247" s="64"/>
      <c r="F247" s="64"/>
      <c r="G247" s="89"/>
      <c r="H247" s="64"/>
      <c r="I247" s="67" t="s">
        <v>51</v>
      </c>
      <c r="J247" s="67" t="str">
        <f t="shared" ca="1" si="3"/>
        <v>Not Eligible</v>
      </c>
      <c r="K247" s="68"/>
      <c r="L247" s="67"/>
      <c r="M247" s="67" t="s">
        <v>148</v>
      </c>
      <c r="N247" s="64" t="s">
        <v>26</v>
      </c>
      <c r="O247" s="64" t="s">
        <v>108</v>
      </c>
      <c r="P247" s="64"/>
      <c r="Q247" s="64"/>
      <c r="R247" s="72"/>
      <c r="S247" s="64"/>
    </row>
    <row r="248" spans="1:19" ht="15" customHeight="1" x14ac:dyDescent="0.25">
      <c r="A248" s="22" t="s">
        <v>356</v>
      </c>
      <c r="B248" s="23" t="s">
        <v>19</v>
      </c>
      <c r="C248" s="22" t="s">
        <v>20</v>
      </c>
      <c r="D248" s="40" t="s">
        <v>21</v>
      </c>
      <c r="E248" s="22" t="s">
        <v>325</v>
      </c>
      <c r="F248" s="7"/>
      <c r="G248" s="86"/>
      <c r="H248" s="22" t="s">
        <v>357</v>
      </c>
      <c r="I248" s="24" t="s">
        <v>24</v>
      </c>
      <c r="J248" s="25" t="str">
        <f t="shared" ca="1" si="3"/>
        <v>Expires on</v>
      </c>
      <c r="K248" s="143">
        <v>44500</v>
      </c>
      <c r="L248" s="24"/>
      <c r="M248" s="24" t="s">
        <v>148</v>
      </c>
      <c r="N248" s="22" t="s">
        <v>26</v>
      </c>
      <c r="O248" s="22"/>
      <c r="P248" s="27"/>
      <c r="R248" s="29"/>
      <c r="S248" s="22"/>
    </row>
    <row r="249" spans="1:19" ht="15" customHeight="1" x14ac:dyDescent="0.25">
      <c r="A249" s="22" t="s">
        <v>356</v>
      </c>
      <c r="B249" s="23" t="s">
        <v>31</v>
      </c>
      <c r="C249" s="22" t="s">
        <v>20</v>
      </c>
      <c r="D249" s="40" t="s">
        <v>21</v>
      </c>
      <c r="E249" s="22" t="s">
        <v>358</v>
      </c>
      <c r="F249" s="7"/>
      <c r="G249" s="86"/>
      <c r="H249" s="22" t="s">
        <v>359</v>
      </c>
      <c r="I249" s="24" t="s">
        <v>24</v>
      </c>
      <c r="J249" s="25" t="str">
        <f t="shared" ca="1" si="3"/>
        <v>Expires on</v>
      </c>
      <c r="K249" s="143">
        <v>44500</v>
      </c>
      <c r="L249" s="24"/>
      <c r="M249" s="100" t="s">
        <v>148</v>
      </c>
      <c r="N249" s="22" t="s">
        <v>26</v>
      </c>
      <c r="O249" s="22"/>
      <c r="P249" s="27"/>
      <c r="Q249" s="28" t="s">
        <v>360</v>
      </c>
      <c r="R249" s="29"/>
      <c r="S249" s="22"/>
    </row>
    <row r="250" spans="1:19" ht="15" customHeight="1" x14ac:dyDescent="0.25">
      <c r="A250" s="22" t="s">
        <v>356</v>
      </c>
      <c r="B250" s="23" t="s">
        <v>19</v>
      </c>
      <c r="C250" s="22" t="s">
        <v>35</v>
      </c>
      <c r="D250" s="40" t="s">
        <v>21</v>
      </c>
      <c r="E250" s="22" t="s">
        <v>325</v>
      </c>
      <c r="F250" s="7"/>
      <c r="G250" s="86"/>
      <c r="H250" s="22" t="s">
        <v>357</v>
      </c>
      <c r="I250" s="24" t="s">
        <v>24</v>
      </c>
      <c r="J250" s="25" t="str">
        <f t="shared" ca="1" si="3"/>
        <v>Expires on</v>
      </c>
      <c r="K250" s="143">
        <v>44500</v>
      </c>
      <c r="L250" s="24"/>
      <c r="M250" s="24" t="s">
        <v>148</v>
      </c>
      <c r="N250" s="22" t="s">
        <v>26</v>
      </c>
      <c r="O250" s="22"/>
      <c r="P250" s="27"/>
      <c r="R250" s="29"/>
      <c r="S250" s="22"/>
    </row>
    <row r="251" spans="1:19" ht="15" customHeight="1" x14ac:dyDescent="0.25">
      <c r="A251" s="22" t="s">
        <v>356</v>
      </c>
      <c r="B251" s="23" t="s">
        <v>31</v>
      </c>
      <c r="C251" s="22" t="s">
        <v>35</v>
      </c>
      <c r="D251" s="40" t="s">
        <v>21</v>
      </c>
      <c r="E251" s="22" t="s">
        <v>358</v>
      </c>
      <c r="F251" s="7"/>
      <c r="G251" s="86"/>
      <c r="H251" s="22" t="s">
        <v>359</v>
      </c>
      <c r="I251" s="24" t="s">
        <v>24</v>
      </c>
      <c r="J251" s="25" t="str">
        <f t="shared" ca="1" si="3"/>
        <v>Expires on</v>
      </c>
      <c r="K251" s="143">
        <v>44500</v>
      </c>
      <c r="L251" s="24"/>
      <c r="M251" s="24" t="s">
        <v>148</v>
      </c>
      <c r="N251" s="22" t="s">
        <v>26</v>
      </c>
      <c r="O251" s="22"/>
      <c r="P251" s="27"/>
      <c r="Q251" s="28" t="s">
        <v>360</v>
      </c>
      <c r="R251" s="29"/>
      <c r="S251" s="22"/>
    </row>
    <row r="252" spans="1:19" ht="15" customHeight="1" x14ac:dyDescent="0.25">
      <c r="A252" s="22" t="s">
        <v>356</v>
      </c>
      <c r="B252" s="23" t="s">
        <v>19</v>
      </c>
      <c r="C252" s="22" t="s">
        <v>39</v>
      </c>
      <c r="D252" s="40" t="s">
        <v>21</v>
      </c>
      <c r="E252" s="22" t="s">
        <v>325</v>
      </c>
      <c r="F252" s="7"/>
      <c r="G252" s="86"/>
      <c r="H252" s="22" t="s">
        <v>357</v>
      </c>
      <c r="I252" s="24" t="s">
        <v>24</v>
      </c>
      <c r="J252" s="25" t="str">
        <f t="shared" ca="1" si="3"/>
        <v>Expires on</v>
      </c>
      <c r="K252" s="143">
        <v>44500</v>
      </c>
      <c r="L252" s="24"/>
      <c r="M252" s="24" t="s">
        <v>148</v>
      </c>
      <c r="N252" s="22" t="s">
        <v>26</v>
      </c>
      <c r="O252" s="22"/>
      <c r="P252" s="27"/>
      <c r="R252" s="29"/>
      <c r="S252" s="22"/>
    </row>
    <row r="253" spans="1:19" ht="15" customHeight="1" x14ac:dyDescent="0.25">
      <c r="A253" s="22" t="s">
        <v>356</v>
      </c>
      <c r="B253" s="23" t="s">
        <v>31</v>
      </c>
      <c r="C253" s="22" t="s">
        <v>39</v>
      </c>
      <c r="D253" s="40" t="s">
        <v>21</v>
      </c>
      <c r="E253" s="22" t="s">
        <v>358</v>
      </c>
      <c r="F253" s="7"/>
      <c r="G253" s="86"/>
      <c r="H253" s="22" t="s">
        <v>359</v>
      </c>
      <c r="I253" s="24" t="s">
        <v>24</v>
      </c>
      <c r="J253" s="25" t="str">
        <f t="shared" ca="1" si="3"/>
        <v>Expires on</v>
      </c>
      <c r="K253" s="143">
        <v>44500</v>
      </c>
      <c r="L253" s="24"/>
      <c r="M253" s="24" t="s">
        <v>148</v>
      </c>
      <c r="N253" s="22" t="s">
        <v>26</v>
      </c>
      <c r="O253" s="22"/>
      <c r="P253" s="27"/>
      <c r="Q253" s="28" t="s">
        <v>360</v>
      </c>
      <c r="R253" s="29"/>
      <c r="S253" s="22"/>
    </row>
    <row r="254" spans="1:19" ht="15" customHeight="1" x14ac:dyDescent="0.25">
      <c r="A254" s="22" t="s">
        <v>356</v>
      </c>
      <c r="B254" s="23" t="s">
        <v>19</v>
      </c>
      <c r="C254" s="22" t="s">
        <v>45</v>
      </c>
      <c r="D254" s="40" t="s">
        <v>21</v>
      </c>
      <c r="E254" s="22" t="s">
        <v>325</v>
      </c>
      <c r="F254" s="7"/>
      <c r="G254" s="86"/>
      <c r="H254" s="22" t="s">
        <v>357</v>
      </c>
      <c r="I254" s="24" t="s">
        <v>24</v>
      </c>
      <c r="J254" s="25" t="str">
        <f t="shared" ca="1" si="3"/>
        <v>Expires on</v>
      </c>
      <c r="K254" s="143">
        <v>44500</v>
      </c>
      <c r="L254" s="24"/>
      <c r="M254" s="24" t="s">
        <v>148</v>
      </c>
      <c r="N254" s="22" t="s">
        <v>26</v>
      </c>
      <c r="O254" s="22"/>
      <c r="P254" s="27"/>
      <c r="R254" s="29"/>
      <c r="S254" s="22"/>
    </row>
    <row r="255" spans="1:19" ht="15" customHeight="1" x14ac:dyDescent="0.25">
      <c r="A255" s="22" t="s">
        <v>356</v>
      </c>
      <c r="B255" s="23" t="s">
        <v>31</v>
      </c>
      <c r="C255" s="22" t="s">
        <v>45</v>
      </c>
      <c r="D255" s="40" t="s">
        <v>21</v>
      </c>
      <c r="E255" s="22" t="s">
        <v>358</v>
      </c>
      <c r="F255" s="7"/>
      <c r="G255" s="86"/>
      <c r="H255" s="22" t="s">
        <v>359</v>
      </c>
      <c r="I255" s="24" t="s">
        <v>24</v>
      </c>
      <c r="J255" s="25" t="str">
        <f t="shared" ca="1" si="3"/>
        <v>Expires on</v>
      </c>
      <c r="K255" s="143">
        <v>44500</v>
      </c>
      <c r="L255" s="24"/>
      <c r="M255" s="24" t="s">
        <v>148</v>
      </c>
      <c r="N255" s="22" t="s">
        <v>26</v>
      </c>
      <c r="O255" s="22"/>
      <c r="P255" s="27"/>
      <c r="Q255" s="28" t="s">
        <v>360</v>
      </c>
      <c r="R255" s="29"/>
      <c r="S255" s="22"/>
    </row>
    <row r="256" spans="1:19" ht="15" customHeight="1" x14ac:dyDescent="0.25">
      <c r="A256" s="22" t="s">
        <v>356</v>
      </c>
      <c r="B256" s="23" t="s">
        <v>19</v>
      </c>
      <c r="C256" s="22" t="s">
        <v>53</v>
      </c>
      <c r="D256" s="40" t="s">
        <v>21</v>
      </c>
      <c r="E256" s="22" t="s">
        <v>325</v>
      </c>
      <c r="F256" s="7"/>
      <c r="G256" s="86"/>
      <c r="H256" s="22" t="s">
        <v>357</v>
      </c>
      <c r="I256" s="24" t="s">
        <v>24</v>
      </c>
      <c r="J256" s="25" t="str">
        <f t="shared" ca="1" si="3"/>
        <v>Expires on</v>
      </c>
      <c r="K256" s="143">
        <v>44500</v>
      </c>
      <c r="L256" s="24"/>
      <c r="M256" s="24" t="s">
        <v>148</v>
      </c>
      <c r="N256" s="22" t="s">
        <v>26</v>
      </c>
      <c r="O256" s="22"/>
      <c r="P256" s="27"/>
      <c r="R256" s="29"/>
      <c r="S256" s="22"/>
    </row>
    <row r="257" spans="1:19" ht="15" customHeight="1" x14ac:dyDescent="0.25">
      <c r="A257" s="22" t="s">
        <v>356</v>
      </c>
      <c r="B257" s="23" t="s">
        <v>31</v>
      </c>
      <c r="C257" s="22" t="s">
        <v>53</v>
      </c>
      <c r="D257" s="40" t="s">
        <v>21</v>
      </c>
      <c r="E257" s="22" t="s">
        <v>358</v>
      </c>
      <c r="F257" s="7"/>
      <c r="G257" s="86"/>
      <c r="H257" s="22" t="s">
        <v>359</v>
      </c>
      <c r="I257" s="24" t="s">
        <v>24</v>
      </c>
      <c r="J257" s="25" t="str">
        <f t="shared" ca="1" si="3"/>
        <v>Expires on</v>
      </c>
      <c r="K257" s="143">
        <v>44500</v>
      </c>
      <c r="L257" s="24"/>
      <c r="M257" s="24" t="s">
        <v>148</v>
      </c>
      <c r="N257" s="22" t="s">
        <v>26</v>
      </c>
      <c r="O257" s="22"/>
      <c r="P257" s="27"/>
      <c r="R257" s="29"/>
      <c r="S257" s="22"/>
    </row>
    <row r="258" spans="1:19" ht="15" customHeight="1" x14ac:dyDescent="0.25">
      <c r="A258" s="22" t="s">
        <v>361</v>
      </c>
      <c r="B258" s="23" t="s">
        <v>19</v>
      </c>
      <c r="C258" s="22" t="s">
        <v>20</v>
      </c>
      <c r="D258" s="40" t="s">
        <v>21</v>
      </c>
      <c r="E258" s="22" t="s">
        <v>73</v>
      </c>
      <c r="F258" s="7"/>
      <c r="G258" s="86"/>
      <c r="H258" s="22" t="s">
        <v>362</v>
      </c>
      <c r="I258" s="24" t="s">
        <v>157</v>
      </c>
      <c r="J258" s="25" t="str">
        <f t="shared" ca="1" si="3"/>
        <v>Pending</v>
      </c>
      <c r="K258" s="26">
        <v>43886</v>
      </c>
      <c r="L258" s="24"/>
      <c r="M258" s="100" t="s">
        <v>148</v>
      </c>
      <c r="N258" s="22" t="s">
        <v>26</v>
      </c>
      <c r="O258" s="22"/>
      <c r="P258" s="27"/>
      <c r="R258" s="29"/>
      <c r="S258" s="22"/>
    </row>
    <row r="259" spans="1:19" ht="15" customHeight="1" x14ac:dyDescent="0.25">
      <c r="A259" s="22" t="s">
        <v>361</v>
      </c>
      <c r="B259" s="23" t="s">
        <v>19</v>
      </c>
      <c r="C259" s="22" t="s">
        <v>35</v>
      </c>
      <c r="D259" s="40" t="s">
        <v>21</v>
      </c>
      <c r="E259" s="80" t="s">
        <v>73</v>
      </c>
      <c r="G259" s="91"/>
      <c r="H259" s="81" t="s">
        <v>362</v>
      </c>
      <c r="I259" s="82" t="s">
        <v>157</v>
      </c>
      <c r="J259" s="25" t="str">
        <f t="shared" ca="1" si="3"/>
        <v>Pending</v>
      </c>
      <c r="K259" s="26">
        <v>43886</v>
      </c>
      <c r="M259" s="24" t="s">
        <v>148</v>
      </c>
      <c r="N259" s="80" t="s">
        <v>26</v>
      </c>
      <c r="P259" s="27"/>
      <c r="R259" s="29"/>
      <c r="S259" s="22"/>
    </row>
    <row r="260" spans="1:19" ht="15" customHeight="1" x14ac:dyDescent="0.25">
      <c r="A260" s="22" t="s">
        <v>361</v>
      </c>
      <c r="B260" s="23" t="s">
        <v>19</v>
      </c>
      <c r="C260" s="22" t="s">
        <v>39</v>
      </c>
      <c r="D260" s="40" t="s">
        <v>21</v>
      </c>
      <c r="E260" s="80" t="s">
        <v>363</v>
      </c>
      <c r="G260" s="91"/>
      <c r="H260" s="81" t="s">
        <v>364</v>
      </c>
      <c r="I260" s="82" t="s">
        <v>48</v>
      </c>
      <c r="J260" s="25" t="str">
        <f t="shared" ca="1" si="3"/>
        <v>Approved</v>
      </c>
      <c r="K260" s="83">
        <v>43805</v>
      </c>
      <c r="M260" s="24" t="s">
        <v>148</v>
      </c>
      <c r="N260" s="80" t="s">
        <v>26</v>
      </c>
      <c r="P260" s="27"/>
      <c r="Q260" s="28" t="s">
        <v>365</v>
      </c>
      <c r="R260" s="29" t="s">
        <v>366</v>
      </c>
      <c r="S260" s="22"/>
    </row>
    <row r="261" spans="1:19" ht="15" customHeight="1" x14ac:dyDescent="0.25">
      <c r="A261" s="22" t="s">
        <v>361</v>
      </c>
      <c r="B261" s="23" t="s">
        <v>19</v>
      </c>
      <c r="C261" s="22" t="s">
        <v>45</v>
      </c>
      <c r="D261" s="40" t="s">
        <v>21</v>
      </c>
      <c r="E261" s="80" t="s">
        <v>73</v>
      </c>
      <c r="G261" s="91"/>
      <c r="H261" s="81" t="s">
        <v>362</v>
      </c>
      <c r="I261" s="82" t="s">
        <v>157</v>
      </c>
      <c r="J261" s="25" t="str">
        <f t="shared" ca="1" si="3"/>
        <v>Pending</v>
      </c>
      <c r="K261" s="83">
        <v>43886</v>
      </c>
      <c r="M261" s="24" t="s">
        <v>148</v>
      </c>
      <c r="N261" s="80" t="s">
        <v>26</v>
      </c>
      <c r="P261" s="27"/>
      <c r="R261" s="29"/>
      <c r="S261" s="22"/>
    </row>
    <row r="262" spans="1:19" ht="15" customHeight="1" x14ac:dyDescent="0.25">
      <c r="A262" s="22" t="s">
        <v>361</v>
      </c>
      <c r="B262" s="23" t="s">
        <v>19</v>
      </c>
      <c r="C262" s="22" t="s">
        <v>53</v>
      </c>
      <c r="D262" s="40" t="s">
        <v>21</v>
      </c>
      <c r="G262" s="91"/>
      <c r="I262" s="82" t="s">
        <v>38</v>
      </c>
      <c r="J262" s="98" t="str">
        <f>IF(AND($I262&lt;&gt;"Not Eligible",$K262=""),$I262,IF(AND($I262="Active",$K262&lt;#REF!),"Expired",IF(AND($I262="Comment period",$K262&lt;#REF!),"Approved on",IF($I262="Comment period","Comment period until",IF(AND($I262="Active",$K262&lt;#REF!),"In Lottery until",IF(AND($I262="Active",$K262&lt;#REF!),"Expires in &lt; 60 days (Not Renewed)",IF(AND($I262="Active",$K262&gt;#REF!),"Expires on",IF(AND($I262="Renewed",$K262&lt;#REF!),"Renewal pending",$I262))))))))</f>
        <v>Accepting Applications</v>
      </c>
      <c r="M262" s="24" t="s">
        <v>148</v>
      </c>
      <c r="N262" s="80" t="s">
        <v>26</v>
      </c>
      <c r="P262" s="27"/>
      <c r="R262" s="29"/>
      <c r="S262" s="22"/>
    </row>
    <row r="263" spans="1:19" ht="15" customHeight="1" x14ac:dyDescent="0.25">
      <c r="A263" s="64" t="s">
        <v>367</v>
      </c>
      <c r="B263" s="65" t="s">
        <v>19</v>
      </c>
      <c r="C263" s="64" t="s">
        <v>20</v>
      </c>
      <c r="D263" s="73" t="s">
        <v>51</v>
      </c>
      <c r="E263" s="64"/>
      <c r="F263" s="66"/>
      <c r="G263" s="89"/>
      <c r="H263" s="64"/>
      <c r="I263" s="67" t="s">
        <v>51</v>
      </c>
      <c r="J263" s="67" t="str">
        <f t="shared" ca="1" si="3"/>
        <v>Not Eligible</v>
      </c>
      <c r="K263" s="68"/>
      <c r="L263" s="67"/>
      <c r="M263" s="67" t="s">
        <v>148</v>
      </c>
      <c r="N263" s="64" t="s">
        <v>26</v>
      </c>
      <c r="O263" s="64"/>
      <c r="P263" s="27"/>
      <c r="Q263" s="28" t="s">
        <v>360</v>
      </c>
      <c r="R263" s="29"/>
      <c r="S263" s="22"/>
    </row>
    <row r="264" spans="1:19" ht="15" customHeight="1" x14ac:dyDescent="0.25">
      <c r="A264" s="22" t="s">
        <v>368</v>
      </c>
      <c r="B264" s="23" t="s">
        <v>19</v>
      </c>
      <c r="C264" s="22" t="s">
        <v>20</v>
      </c>
      <c r="D264" s="40" t="s">
        <v>21</v>
      </c>
      <c r="E264" s="22" t="s">
        <v>369</v>
      </c>
      <c r="F264" s="7"/>
      <c r="G264" s="86"/>
      <c r="H264" s="22" t="s">
        <v>370</v>
      </c>
      <c r="I264" s="24" t="s">
        <v>48</v>
      </c>
      <c r="J264" s="25" t="str">
        <f t="shared" ca="1" si="3"/>
        <v>Approved</v>
      </c>
      <c r="K264" s="26">
        <v>43850</v>
      </c>
      <c r="L264" s="24"/>
      <c r="M264" s="24" t="s">
        <v>148</v>
      </c>
      <c r="N264" s="22" t="s">
        <v>26</v>
      </c>
      <c r="O264" s="22" t="s">
        <v>371</v>
      </c>
      <c r="P264" s="27"/>
      <c r="Q264" s="28" t="s">
        <v>360</v>
      </c>
      <c r="R264" s="29"/>
      <c r="S264" s="22"/>
    </row>
    <row r="265" spans="1:19" ht="15" customHeight="1" x14ac:dyDescent="0.25">
      <c r="A265" s="22" t="s">
        <v>368</v>
      </c>
      <c r="B265" s="23" t="s">
        <v>19</v>
      </c>
      <c r="C265" s="22" t="s">
        <v>35</v>
      </c>
      <c r="D265" s="40" t="s">
        <v>21</v>
      </c>
      <c r="E265" s="22"/>
      <c r="F265" s="7"/>
      <c r="G265" s="86"/>
      <c r="H265" s="22"/>
      <c r="I265" s="24" t="s">
        <v>38</v>
      </c>
      <c r="J265" s="25" t="str">
        <f t="shared" ca="1" si="3"/>
        <v>Accepting Applications</v>
      </c>
      <c r="K265" s="26">
        <v>43564</v>
      </c>
      <c r="L265" s="24"/>
      <c r="M265" s="100" t="s">
        <v>148</v>
      </c>
      <c r="N265" s="22" t="s">
        <v>26</v>
      </c>
      <c r="O265" s="22"/>
      <c r="P265" s="27"/>
      <c r="R265" s="29"/>
      <c r="S265" s="22"/>
    </row>
    <row r="266" spans="1:19" ht="15" customHeight="1" x14ac:dyDescent="0.25">
      <c r="A266" s="22" t="s">
        <v>368</v>
      </c>
      <c r="B266" s="23" t="s">
        <v>31</v>
      </c>
      <c r="C266" s="22" t="s">
        <v>35</v>
      </c>
      <c r="D266" s="40" t="s">
        <v>21</v>
      </c>
      <c r="E266" s="22" t="s">
        <v>372</v>
      </c>
      <c r="F266" s="7"/>
      <c r="G266" s="86"/>
      <c r="H266" s="22" t="s">
        <v>373</v>
      </c>
      <c r="I266" s="24" t="s">
        <v>24</v>
      </c>
      <c r="J266" s="25" t="str">
        <f t="shared" ca="1" si="3"/>
        <v>Expires on</v>
      </c>
      <c r="K266" s="143">
        <v>44500</v>
      </c>
      <c r="L266" s="24"/>
      <c r="M266" s="24" t="s">
        <v>148</v>
      </c>
      <c r="N266" s="22" t="s">
        <v>26</v>
      </c>
      <c r="O266" s="22"/>
      <c r="P266" s="27"/>
      <c r="Q266" s="28" t="s">
        <v>360</v>
      </c>
      <c r="R266" s="29"/>
      <c r="S266" s="22"/>
    </row>
    <row r="267" spans="1:19" ht="15" customHeight="1" x14ac:dyDescent="0.25">
      <c r="A267" s="22" t="s">
        <v>368</v>
      </c>
      <c r="B267" s="23" t="s">
        <v>19</v>
      </c>
      <c r="C267" s="22" t="s">
        <v>39</v>
      </c>
      <c r="D267" s="40" t="s">
        <v>21</v>
      </c>
      <c r="E267" s="22" t="s">
        <v>369</v>
      </c>
      <c r="F267" s="7"/>
      <c r="G267" s="86"/>
      <c r="H267" s="22" t="s">
        <v>370</v>
      </c>
      <c r="I267" s="24" t="s">
        <v>48</v>
      </c>
      <c r="J267" s="25" t="str">
        <f t="shared" ca="1" si="3"/>
        <v>Approved</v>
      </c>
      <c r="K267" s="26">
        <v>43850</v>
      </c>
      <c r="L267" s="24"/>
      <c r="M267" s="24" t="s">
        <v>148</v>
      </c>
      <c r="N267" s="22" t="s">
        <v>26</v>
      </c>
      <c r="O267" s="22" t="s">
        <v>374</v>
      </c>
      <c r="P267" s="27"/>
      <c r="Q267" s="28" t="s">
        <v>360</v>
      </c>
      <c r="R267" s="29"/>
      <c r="S267" s="22"/>
    </row>
    <row r="268" spans="1:19" ht="15" customHeight="1" x14ac:dyDescent="0.25">
      <c r="A268" s="22" t="s">
        <v>368</v>
      </c>
      <c r="B268" s="23" t="s">
        <v>19</v>
      </c>
      <c r="C268" s="22" t="s">
        <v>45</v>
      </c>
      <c r="D268" s="40" t="s">
        <v>21</v>
      </c>
      <c r="E268" s="22" t="s">
        <v>375</v>
      </c>
      <c r="F268" s="7"/>
      <c r="G268" s="86"/>
      <c r="H268" s="22" t="s">
        <v>376</v>
      </c>
      <c r="I268" s="24" t="s">
        <v>24</v>
      </c>
      <c r="J268" s="25" t="str">
        <f t="shared" ca="1" si="3"/>
        <v>Expires on</v>
      </c>
      <c r="K268" s="143">
        <v>44500</v>
      </c>
      <c r="L268" s="24"/>
      <c r="M268" s="24" t="s">
        <v>148</v>
      </c>
      <c r="N268" s="22" t="s">
        <v>26</v>
      </c>
      <c r="O268" s="40"/>
      <c r="P268" s="27"/>
      <c r="R268" s="29"/>
      <c r="S268" s="22"/>
    </row>
    <row r="269" spans="1:19" ht="15" customHeight="1" x14ac:dyDescent="0.25">
      <c r="A269" s="22" t="s">
        <v>368</v>
      </c>
      <c r="B269" s="23" t="s">
        <v>31</v>
      </c>
      <c r="C269" s="22" t="s">
        <v>45</v>
      </c>
      <c r="D269" s="40" t="s">
        <v>21</v>
      </c>
      <c r="E269" s="22"/>
      <c r="F269" s="7"/>
      <c r="G269" s="86"/>
      <c r="H269" s="22"/>
      <c r="I269" s="24" t="s">
        <v>38</v>
      </c>
      <c r="J269" s="25" t="str">
        <f t="shared" ca="1" si="3"/>
        <v>Accepting Applications</v>
      </c>
      <c r="K269" s="26">
        <v>43776</v>
      </c>
      <c r="L269" s="24"/>
      <c r="M269" s="24" t="s">
        <v>148</v>
      </c>
      <c r="N269" s="22" t="s">
        <v>26</v>
      </c>
      <c r="O269" s="40"/>
      <c r="P269" s="27"/>
      <c r="Q269" s="28" t="s">
        <v>360</v>
      </c>
      <c r="R269" s="29"/>
      <c r="S269" s="22"/>
    </row>
    <row r="270" spans="1:19" ht="15" customHeight="1" x14ac:dyDescent="0.25">
      <c r="A270" s="22" t="s">
        <v>368</v>
      </c>
      <c r="B270" s="23" t="s">
        <v>19</v>
      </c>
      <c r="C270" s="22" t="s">
        <v>53</v>
      </c>
      <c r="D270" s="40" t="s">
        <v>21</v>
      </c>
      <c r="E270" s="22" t="s">
        <v>369</v>
      </c>
      <c r="F270" s="7"/>
      <c r="G270" s="86"/>
      <c r="H270" s="22" t="s">
        <v>370</v>
      </c>
      <c r="I270" s="24" t="s">
        <v>48</v>
      </c>
      <c r="J270" s="25" t="str">
        <f t="shared" ca="1" si="3"/>
        <v>Approved</v>
      </c>
      <c r="K270" s="26">
        <v>43850</v>
      </c>
      <c r="L270" s="24"/>
      <c r="M270" s="24" t="s">
        <v>148</v>
      </c>
      <c r="N270" s="22" t="s">
        <v>26</v>
      </c>
      <c r="O270" s="22"/>
      <c r="P270" s="27"/>
      <c r="R270" s="29"/>
      <c r="S270" s="22"/>
    </row>
    <row r="271" spans="1:19" ht="15" customHeight="1" x14ac:dyDescent="0.25">
      <c r="A271" s="32" t="s">
        <v>377</v>
      </c>
      <c r="B271" s="33" t="s">
        <v>19</v>
      </c>
      <c r="C271" s="32" t="s">
        <v>20</v>
      </c>
      <c r="D271" s="96" t="s">
        <v>21</v>
      </c>
      <c r="E271" s="32"/>
      <c r="F271" s="52"/>
      <c r="G271" s="90"/>
      <c r="H271" s="32"/>
      <c r="I271" s="34" t="s">
        <v>51</v>
      </c>
      <c r="J271" s="79" t="str">
        <f t="shared" ca="1" si="3"/>
        <v>Not Eligible</v>
      </c>
      <c r="K271" s="35"/>
      <c r="L271" s="34"/>
      <c r="M271" s="34" t="s">
        <v>148</v>
      </c>
      <c r="N271" s="32" t="s">
        <v>26</v>
      </c>
      <c r="O271" s="32" t="s">
        <v>378</v>
      </c>
      <c r="P271" s="32"/>
      <c r="Q271" s="32"/>
      <c r="R271" s="37"/>
      <c r="S271" s="22"/>
    </row>
    <row r="272" spans="1:19" ht="15" customHeight="1" x14ac:dyDescent="0.25">
      <c r="A272" s="32" t="s">
        <v>377</v>
      </c>
      <c r="B272" s="33" t="s">
        <v>19</v>
      </c>
      <c r="C272" s="32" t="s">
        <v>39</v>
      </c>
      <c r="D272" s="96" t="s">
        <v>21</v>
      </c>
      <c r="E272" s="32"/>
      <c r="F272" s="52"/>
      <c r="G272" s="90"/>
      <c r="H272" s="32"/>
      <c r="I272" s="34" t="s">
        <v>51</v>
      </c>
      <c r="J272" s="79" t="str">
        <f t="shared" ca="1" si="3"/>
        <v>Not Eligible</v>
      </c>
      <c r="K272" s="35"/>
      <c r="L272" s="34"/>
      <c r="M272" s="34" t="s">
        <v>148</v>
      </c>
      <c r="N272" s="32" t="s">
        <v>26</v>
      </c>
      <c r="O272" s="32" t="s">
        <v>378</v>
      </c>
      <c r="P272" s="32"/>
      <c r="Q272" s="32"/>
      <c r="R272" s="37"/>
      <c r="S272" s="22"/>
    </row>
    <row r="273" spans="1:19" ht="15" customHeight="1" x14ac:dyDescent="0.25">
      <c r="A273" s="32" t="s">
        <v>377</v>
      </c>
      <c r="B273" s="33" t="s">
        <v>19</v>
      </c>
      <c r="C273" s="32" t="s">
        <v>86</v>
      </c>
      <c r="D273" s="96" t="s">
        <v>21</v>
      </c>
      <c r="E273" s="32"/>
      <c r="F273" s="52"/>
      <c r="G273" s="90"/>
      <c r="H273" s="32"/>
      <c r="I273" s="34" t="s">
        <v>51</v>
      </c>
      <c r="J273" s="79" t="str">
        <f t="shared" ca="1" si="3"/>
        <v>Not Eligible</v>
      </c>
      <c r="K273" s="35"/>
      <c r="L273" s="34"/>
      <c r="M273" s="34" t="s">
        <v>148</v>
      </c>
      <c r="N273" s="32" t="s">
        <v>26</v>
      </c>
      <c r="O273" s="32" t="s">
        <v>378</v>
      </c>
      <c r="P273" s="32"/>
      <c r="Q273" s="32"/>
      <c r="R273" s="37"/>
      <c r="S273" s="22"/>
    </row>
    <row r="274" spans="1:19" ht="15" customHeight="1" x14ac:dyDescent="0.25">
      <c r="A274" s="32" t="s">
        <v>377</v>
      </c>
      <c r="B274" s="33" t="s">
        <v>19</v>
      </c>
      <c r="C274" s="32" t="s">
        <v>53</v>
      </c>
      <c r="D274" s="96" t="s">
        <v>21</v>
      </c>
      <c r="E274" s="32"/>
      <c r="F274" s="52"/>
      <c r="G274" s="90"/>
      <c r="H274" s="32"/>
      <c r="I274" s="34" t="s">
        <v>51</v>
      </c>
      <c r="J274" s="79" t="str">
        <f t="shared" ca="1" si="3"/>
        <v>Not Eligible</v>
      </c>
      <c r="K274" s="35"/>
      <c r="L274" s="34"/>
      <c r="M274" s="34" t="s">
        <v>148</v>
      </c>
      <c r="N274" s="32" t="s">
        <v>26</v>
      </c>
      <c r="O274" s="32" t="s">
        <v>378</v>
      </c>
      <c r="P274" s="32"/>
      <c r="Q274" s="32"/>
      <c r="R274" s="37"/>
      <c r="S274" s="22"/>
    </row>
    <row r="275" spans="1:19" ht="15" customHeight="1" x14ac:dyDescent="0.25">
      <c r="A275" s="22" t="s">
        <v>379</v>
      </c>
      <c r="B275" s="36" t="s">
        <v>19</v>
      </c>
      <c r="C275" s="22" t="s">
        <v>20</v>
      </c>
      <c r="D275" s="40" t="s">
        <v>21</v>
      </c>
      <c r="E275" s="22" t="s">
        <v>380</v>
      </c>
      <c r="F275" s="22"/>
      <c r="G275" s="86"/>
      <c r="H275" s="22" t="s">
        <v>381</v>
      </c>
      <c r="I275" s="24" t="s">
        <v>24</v>
      </c>
      <c r="J275" s="25" t="str">
        <f t="shared" ca="1" si="3"/>
        <v>Expires on</v>
      </c>
      <c r="K275" s="26">
        <v>44500</v>
      </c>
      <c r="L275" s="24"/>
      <c r="M275" s="24" t="s">
        <v>93</v>
      </c>
      <c r="N275" s="22" t="s">
        <v>26</v>
      </c>
      <c r="O275" s="22"/>
      <c r="P275" s="27"/>
      <c r="R275" s="29"/>
      <c r="S275" s="22"/>
    </row>
    <row r="276" spans="1:19" ht="15" customHeight="1" x14ac:dyDescent="0.25">
      <c r="A276" s="22" t="s">
        <v>379</v>
      </c>
      <c r="B276" s="36" t="s">
        <v>19</v>
      </c>
      <c r="C276" s="22" t="s">
        <v>88</v>
      </c>
      <c r="D276" s="40" t="s">
        <v>21</v>
      </c>
      <c r="E276" s="22" t="s">
        <v>382</v>
      </c>
      <c r="F276" s="22"/>
      <c r="G276" s="86"/>
      <c r="H276" s="22" t="s">
        <v>383</v>
      </c>
      <c r="I276" s="24" t="s">
        <v>24</v>
      </c>
      <c r="J276" s="25" t="str">
        <f t="shared" ca="1" si="3"/>
        <v>Expires on</v>
      </c>
      <c r="K276" s="143">
        <v>44500</v>
      </c>
      <c r="L276" s="24"/>
      <c r="M276" s="24" t="s">
        <v>93</v>
      </c>
      <c r="N276" s="22" t="s">
        <v>26</v>
      </c>
      <c r="O276" s="22"/>
      <c r="P276" s="27"/>
      <c r="R276" s="29"/>
      <c r="S276" s="22"/>
    </row>
    <row r="277" spans="1:19" ht="15" customHeight="1" x14ac:dyDescent="0.25">
      <c r="A277" s="22" t="s">
        <v>379</v>
      </c>
      <c r="B277" s="36" t="s">
        <v>19</v>
      </c>
      <c r="C277" s="22" t="s">
        <v>39</v>
      </c>
      <c r="D277" s="40" t="s">
        <v>21</v>
      </c>
      <c r="E277" s="22" t="s">
        <v>214</v>
      </c>
      <c r="F277" s="22"/>
      <c r="G277" s="86"/>
      <c r="H277" s="22" t="s">
        <v>384</v>
      </c>
      <c r="I277" s="24" t="s">
        <v>24</v>
      </c>
      <c r="J277" s="25" t="str">
        <f t="shared" ca="1" si="3"/>
        <v>Expires on</v>
      </c>
      <c r="K277" s="143">
        <v>44500</v>
      </c>
      <c r="L277" s="24"/>
      <c r="M277" s="24" t="s">
        <v>93</v>
      </c>
      <c r="N277" s="22" t="s">
        <v>26</v>
      </c>
      <c r="O277" s="22"/>
      <c r="P277" s="27"/>
      <c r="R277" s="29"/>
      <c r="S277" s="22"/>
    </row>
    <row r="278" spans="1:19" ht="15" customHeight="1" x14ac:dyDescent="0.25">
      <c r="A278" s="22" t="s">
        <v>379</v>
      </c>
      <c r="B278" s="36" t="s">
        <v>19</v>
      </c>
      <c r="C278" s="22" t="s">
        <v>86</v>
      </c>
      <c r="D278" s="40" t="s">
        <v>21</v>
      </c>
      <c r="E278" s="22" t="s">
        <v>214</v>
      </c>
      <c r="F278" s="22"/>
      <c r="G278" s="86"/>
      <c r="H278" s="22" t="s">
        <v>384</v>
      </c>
      <c r="I278" s="24" t="s">
        <v>24</v>
      </c>
      <c r="J278" s="25" t="str">
        <f t="shared" ca="1" si="3"/>
        <v>Expires on</v>
      </c>
      <c r="K278" s="143">
        <v>44500</v>
      </c>
      <c r="L278" s="24"/>
      <c r="M278" s="24" t="s">
        <v>93</v>
      </c>
      <c r="N278" s="22" t="s">
        <v>26</v>
      </c>
      <c r="O278" s="22"/>
      <c r="P278" s="27"/>
      <c r="R278" s="29"/>
      <c r="S278" s="22"/>
    </row>
    <row r="279" spans="1:19" ht="15" customHeight="1" x14ac:dyDescent="0.25">
      <c r="A279" s="22" t="s">
        <v>379</v>
      </c>
      <c r="B279" s="36" t="s">
        <v>19</v>
      </c>
      <c r="C279" s="22" t="s">
        <v>53</v>
      </c>
      <c r="D279" s="40" t="s">
        <v>21</v>
      </c>
      <c r="E279" s="22" t="s">
        <v>380</v>
      </c>
      <c r="F279" s="22"/>
      <c r="G279" s="86"/>
      <c r="H279" s="22" t="s">
        <v>381</v>
      </c>
      <c r="I279" s="24" t="s">
        <v>24</v>
      </c>
      <c r="J279" s="25" t="str">
        <f t="shared" ca="1" si="3"/>
        <v>Expires on</v>
      </c>
      <c r="K279" s="143">
        <v>44500</v>
      </c>
      <c r="L279" s="24"/>
      <c r="M279" s="24" t="s">
        <v>93</v>
      </c>
      <c r="N279" s="22" t="s">
        <v>26</v>
      </c>
      <c r="O279" s="22"/>
      <c r="P279" s="27"/>
      <c r="R279" s="29"/>
      <c r="S279" s="22"/>
    </row>
    <row r="280" spans="1:19" ht="15" customHeight="1" x14ac:dyDescent="0.25">
      <c r="A280" s="22" t="s">
        <v>385</v>
      </c>
      <c r="B280" s="23" t="s">
        <v>19</v>
      </c>
      <c r="C280" s="22" t="s">
        <v>20</v>
      </c>
      <c r="D280" s="40" t="s">
        <v>21</v>
      </c>
      <c r="E280" s="22" t="s">
        <v>386</v>
      </c>
      <c r="F280" s="22"/>
      <c r="G280" s="86"/>
      <c r="H280" s="22" t="s">
        <v>387</v>
      </c>
      <c r="I280" s="24" t="s">
        <v>251</v>
      </c>
      <c r="J280" s="25" t="str">
        <f t="shared" ca="1" si="3"/>
        <v>Renewal pending</v>
      </c>
      <c r="K280" s="26">
        <v>44051</v>
      </c>
      <c r="L280" s="24"/>
      <c r="M280" s="24" t="s">
        <v>25</v>
      </c>
      <c r="N280" s="22" t="s">
        <v>26</v>
      </c>
      <c r="O280" s="22" t="s">
        <v>388</v>
      </c>
      <c r="P280" s="27"/>
      <c r="R280" s="7" t="s">
        <v>389</v>
      </c>
      <c r="S280" s="22" t="s">
        <v>30</v>
      </c>
    </row>
    <row r="281" spans="1:19" ht="15" customHeight="1" x14ac:dyDescent="0.25">
      <c r="A281" s="22" t="s">
        <v>385</v>
      </c>
      <c r="B281" s="23" t="s">
        <v>19</v>
      </c>
      <c r="C281" s="22" t="s">
        <v>88</v>
      </c>
      <c r="D281" s="40" t="s">
        <v>21</v>
      </c>
      <c r="E281" s="22" t="s">
        <v>192</v>
      </c>
      <c r="F281" s="22"/>
      <c r="G281" s="86"/>
      <c r="H281" s="22" t="s">
        <v>390</v>
      </c>
      <c r="I281" s="24" t="s">
        <v>61</v>
      </c>
      <c r="J281" s="25" t="str">
        <f t="shared" ca="1" si="3"/>
        <v>Review Pending</v>
      </c>
      <c r="K281" s="26">
        <v>43930</v>
      </c>
      <c r="L281" s="24"/>
      <c r="M281" s="24" t="s">
        <v>25</v>
      </c>
      <c r="N281" s="22" t="s">
        <v>26</v>
      </c>
      <c r="O281" s="22" t="s">
        <v>85</v>
      </c>
      <c r="P281" s="27"/>
      <c r="R281" s="29"/>
      <c r="S281" s="22"/>
    </row>
    <row r="282" spans="1:19" ht="15" customHeight="1" x14ac:dyDescent="0.25">
      <c r="A282" s="22" t="s">
        <v>385</v>
      </c>
      <c r="B282" s="23" t="s">
        <v>19</v>
      </c>
      <c r="C282" s="22" t="s">
        <v>39</v>
      </c>
      <c r="D282" s="40" t="s">
        <v>21</v>
      </c>
      <c r="E282" s="22" t="s">
        <v>386</v>
      </c>
      <c r="F282" s="22"/>
      <c r="G282" s="86"/>
      <c r="H282" s="22" t="s">
        <v>387</v>
      </c>
      <c r="I282" s="24" t="s">
        <v>251</v>
      </c>
      <c r="J282" s="25" t="str">
        <f t="shared" ca="1" si="3"/>
        <v>Renewal pending</v>
      </c>
      <c r="K282" s="26">
        <v>44051</v>
      </c>
      <c r="L282" s="24"/>
      <c r="M282" s="24" t="s">
        <v>25</v>
      </c>
      <c r="N282" s="22" t="s">
        <v>26</v>
      </c>
      <c r="O282" s="22" t="s">
        <v>85</v>
      </c>
      <c r="P282" s="27"/>
      <c r="Q282" s="28" t="s">
        <v>391</v>
      </c>
      <c r="R282" s="7" t="s">
        <v>389</v>
      </c>
      <c r="S282" s="22"/>
    </row>
    <row r="283" spans="1:19" ht="15" customHeight="1" x14ac:dyDescent="0.25">
      <c r="A283" s="22" t="s">
        <v>385</v>
      </c>
      <c r="B283" s="23" t="s">
        <v>19</v>
      </c>
      <c r="C283" s="22" t="s">
        <v>86</v>
      </c>
      <c r="D283" s="40" t="s">
        <v>21</v>
      </c>
      <c r="E283" s="22"/>
      <c r="F283" s="22"/>
      <c r="G283" s="86"/>
      <c r="H283" s="22"/>
      <c r="I283" s="24" t="s">
        <v>38</v>
      </c>
      <c r="J283" s="25" t="str">
        <f t="shared" si="3"/>
        <v>Accepting Applications</v>
      </c>
      <c r="K283" s="26"/>
      <c r="L283" s="24"/>
      <c r="M283" s="24" t="s">
        <v>25</v>
      </c>
      <c r="N283" s="22" t="s">
        <v>26</v>
      </c>
      <c r="O283" s="40" t="s">
        <v>392</v>
      </c>
      <c r="P283" s="27"/>
      <c r="R283" s="29"/>
      <c r="S283" s="22"/>
    </row>
    <row r="284" spans="1:19" ht="15" customHeight="1" x14ac:dyDescent="0.25">
      <c r="A284" s="22" t="s">
        <v>385</v>
      </c>
      <c r="B284" s="23" t="s">
        <v>19</v>
      </c>
      <c r="C284" s="22" t="s">
        <v>53</v>
      </c>
      <c r="D284" s="40" t="s">
        <v>21</v>
      </c>
      <c r="E284" s="22"/>
      <c r="F284" s="22"/>
      <c r="G284" s="86"/>
      <c r="H284" s="22"/>
      <c r="I284" s="24" t="s">
        <v>38</v>
      </c>
      <c r="J284" s="25" t="str">
        <f t="shared" si="3"/>
        <v>Accepting Applications</v>
      </c>
      <c r="K284" s="26"/>
      <c r="L284" s="24"/>
      <c r="M284" s="24" t="s">
        <v>25</v>
      </c>
      <c r="N284" s="22" t="s">
        <v>26</v>
      </c>
      <c r="O284" s="40" t="s">
        <v>393</v>
      </c>
      <c r="P284" s="27"/>
      <c r="R284" s="29"/>
      <c r="S284" s="22"/>
    </row>
    <row r="285" spans="1:19" ht="15" customHeight="1" x14ac:dyDescent="0.25">
      <c r="A285" s="22" t="s">
        <v>394</v>
      </c>
      <c r="B285" s="36" t="s">
        <v>19</v>
      </c>
      <c r="C285" s="22" t="s">
        <v>88</v>
      </c>
      <c r="D285" s="40" t="s">
        <v>21</v>
      </c>
      <c r="E285" s="80" t="s">
        <v>140</v>
      </c>
      <c r="F285" s="22"/>
      <c r="G285" s="86"/>
      <c r="H285" s="22" t="s">
        <v>395</v>
      </c>
      <c r="I285" s="24" t="s">
        <v>61</v>
      </c>
      <c r="J285" s="25" t="str">
        <f t="shared" ref="J285:J356" ca="1" si="4">IF(AND($I285&lt;&gt;"Not Eligible",$K285=""),$I285,IF(AND($I285="Active",$K285&lt;$L$3),"Expired",IF(AND($I285="Comment period",$K285&lt;$L$14),"Pending",IF($I285="Comment period","Comment period until",IF(AND($I285="Active",$K285&lt;$L$7),"In Lottery until",IF(AND($I285="Active",$K285&lt;$L$11),"Expires in &lt; 60 days (Not Renewed)",IF(AND($I285="Active",$K285&gt;$L$3),"Expires on",IF(AND($I285="Renewed",$K285&lt;$L$3),"Renewal pending",$I285))))))))</f>
        <v>Review Pending</v>
      </c>
      <c r="K285" s="26">
        <v>44033</v>
      </c>
      <c r="L285" s="24"/>
      <c r="M285" s="24" t="s">
        <v>25</v>
      </c>
      <c r="N285" s="22" t="s">
        <v>26</v>
      </c>
      <c r="O285" s="22" t="s">
        <v>85</v>
      </c>
      <c r="P285" s="27"/>
      <c r="R285" s="29"/>
      <c r="S285" s="22"/>
    </row>
    <row r="286" spans="1:19" ht="15" customHeight="1" x14ac:dyDescent="0.25">
      <c r="A286" s="22" t="s">
        <v>394</v>
      </c>
      <c r="B286" s="36" t="s">
        <v>19</v>
      </c>
      <c r="C286" s="22" t="s">
        <v>39</v>
      </c>
      <c r="D286" s="40" t="s">
        <v>21</v>
      </c>
      <c r="E286" s="93" t="s">
        <v>396</v>
      </c>
      <c r="F286" s="22"/>
      <c r="G286" s="86"/>
      <c r="H286" s="22" t="s">
        <v>395</v>
      </c>
      <c r="I286" s="24" t="s">
        <v>61</v>
      </c>
      <c r="J286" s="25" t="str">
        <f t="shared" ca="1" si="4"/>
        <v>Review Pending</v>
      </c>
      <c r="K286" s="26">
        <v>44033</v>
      </c>
      <c r="L286" s="24"/>
      <c r="M286" s="24" t="s">
        <v>25</v>
      </c>
      <c r="N286" s="22" t="s">
        <v>26</v>
      </c>
      <c r="O286" s="22" t="s">
        <v>85</v>
      </c>
      <c r="P286" s="27"/>
      <c r="R286" s="29"/>
      <c r="S286" s="22"/>
    </row>
    <row r="287" spans="1:19" ht="15" customHeight="1" x14ac:dyDescent="0.25">
      <c r="A287" s="22" t="s">
        <v>394</v>
      </c>
      <c r="B287" s="36" t="s">
        <v>19</v>
      </c>
      <c r="C287" s="22" t="s">
        <v>86</v>
      </c>
      <c r="D287" s="40" t="s">
        <v>21</v>
      </c>
      <c r="E287" s="80" t="s">
        <v>140</v>
      </c>
      <c r="F287" s="22"/>
      <c r="G287" s="86"/>
      <c r="H287" s="22" t="s">
        <v>395</v>
      </c>
      <c r="I287" s="24" t="s">
        <v>61</v>
      </c>
      <c r="J287" s="25" t="str">
        <f t="shared" ca="1" si="4"/>
        <v>Review Pending</v>
      </c>
      <c r="K287" s="26">
        <v>44033</v>
      </c>
      <c r="L287" s="24"/>
      <c r="M287" s="24" t="s">
        <v>25</v>
      </c>
      <c r="N287" s="22" t="s">
        <v>26</v>
      </c>
      <c r="O287" s="22" t="s">
        <v>85</v>
      </c>
      <c r="P287" s="27"/>
      <c r="R287" s="29"/>
      <c r="S287" s="22"/>
    </row>
    <row r="288" spans="1:19" ht="15" customHeight="1" x14ac:dyDescent="0.25">
      <c r="A288" s="22" t="s">
        <v>397</v>
      </c>
      <c r="B288" s="23" t="s">
        <v>19</v>
      </c>
      <c r="C288" s="22" t="s">
        <v>20</v>
      </c>
      <c r="D288" s="40" t="s">
        <v>21</v>
      </c>
      <c r="E288" s="22" t="s">
        <v>110</v>
      </c>
      <c r="F288" s="7"/>
      <c r="G288" s="86">
        <v>638</v>
      </c>
      <c r="H288" s="22">
        <v>404466</v>
      </c>
      <c r="I288" s="24" t="s">
        <v>24</v>
      </c>
      <c r="J288" s="25" t="str">
        <f t="shared" ca="1" si="4"/>
        <v>Expires on</v>
      </c>
      <c r="K288" s="143">
        <v>44500</v>
      </c>
      <c r="L288" s="24"/>
      <c r="M288" s="24" t="s">
        <v>25</v>
      </c>
      <c r="N288" s="22" t="s">
        <v>26</v>
      </c>
      <c r="O288" s="22" t="s">
        <v>398</v>
      </c>
      <c r="P288" s="27" t="s">
        <v>399</v>
      </c>
      <c r="Q288" s="28" t="s">
        <v>400</v>
      </c>
      <c r="R288" s="29" t="s">
        <v>401</v>
      </c>
      <c r="S288" s="22"/>
    </row>
    <row r="289" spans="1:19" ht="15" customHeight="1" x14ac:dyDescent="0.25">
      <c r="A289" s="22" t="s">
        <v>397</v>
      </c>
      <c r="B289" s="36" t="s">
        <v>31</v>
      </c>
      <c r="C289" s="22" t="s">
        <v>20</v>
      </c>
      <c r="D289" s="40" t="s">
        <v>21</v>
      </c>
      <c r="E289" s="22" t="s">
        <v>329</v>
      </c>
      <c r="F289" s="22"/>
      <c r="G289" s="86"/>
      <c r="H289" s="22" t="s">
        <v>402</v>
      </c>
      <c r="I289" s="24" t="s">
        <v>24</v>
      </c>
      <c r="J289" s="25" t="str">
        <f t="shared" ca="1" si="4"/>
        <v>Expires on</v>
      </c>
      <c r="K289" s="143">
        <v>44500</v>
      </c>
      <c r="L289" s="24"/>
      <c r="M289" s="24" t="s">
        <v>25</v>
      </c>
      <c r="N289" s="22" t="s">
        <v>26</v>
      </c>
      <c r="O289" s="22" t="s">
        <v>403</v>
      </c>
      <c r="P289" s="27"/>
      <c r="R289" s="29"/>
      <c r="S289" s="22"/>
    </row>
    <row r="290" spans="1:19" ht="15" customHeight="1" x14ac:dyDescent="0.25">
      <c r="A290" s="22" t="s">
        <v>397</v>
      </c>
      <c r="B290" s="23" t="s">
        <v>19</v>
      </c>
      <c r="C290" s="22" t="s">
        <v>35</v>
      </c>
      <c r="D290" s="40" t="s">
        <v>21</v>
      </c>
      <c r="E290" s="22" t="s">
        <v>83</v>
      </c>
      <c r="F290" s="7"/>
      <c r="G290" s="86">
        <v>562</v>
      </c>
      <c r="H290" s="22">
        <v>407725</v>
      </c>
      <c r="I290" s="24" t="s">
        <v>24</v>
      </c>
      <c r="J290" s="25" t="str">
        <f t="shared" ca="1" si="4"/>
        <v>Expires on</v>
      </c>
      <c r="K290" s="143">
        <v>44500</v>
      </c>
      <c r="L290" s="24"/>
      <c r="M290" s="24" t="s">
        <v>25</v>
      </c>
      <c r="N290" s="22" t="s">
        <v>26</v>
      </c>
      <c r="O290" s="22" t="s">
        <v>404</v>
      </c>
      <c r="P290" s="27" t="s">
        <v>399</v>
      </c>
      <c r="Q290" s="28" t="s">
        <v>400</v>
      </c>
      <c r="R290" s="29" t="s">
        <v>401</v>
      </c>
      <c r="S290" s="22"/>
    </row>
    <row r="291" spans="1:19" ht="15" customHeight="1" x14ac:dyDescent="0.25">
      <c r="A291" s="22" t="s">
        <v>397</v>
      </c>
      <c r="B291" s="36" t="s">
        <v>31</v>
      </c>
      <c r="C291" s="22" t="s">
        <v>88</v>
      </c>
      <c r="D291" s="40" t="s">
        <v>21</v>
      </c>
      <c r="E291" s="22" t="s">
        <v>78</v>
      </c>
      <c r="F291" s="22"/>
      <c r="G291" s="86"/>
      <c r="H291" s="22" t="s">
        <v>405</v>
      </c>
      <c r="I291" s="24" t="s">
        <v>48</v>
      </c>
      <c r="J291" s="25" t="s">
        <v>114</v>
      </c>
      <c r="K291" s="26">
        <v>43853</v>
      </c>
      <c r="L291" s="24"/>
      <c r="M291" s="24" t="s">
        <v>25</v>
      </c>
      <c r="N291" s="22" t="s">
        <v>26</v>
      </c>
      <c r="O291" s="22" t="s">
        <v>406</v>
      </c>
      <c r="P291" s="27"/>
      <c r="R291" s="29"/>
      <c r="S291" s="22"/>
    </row>
    <row r="292" spans="1:19" ht="15" customHeight="1" x14ac:dyDescent="0.25">
      <c r="A292" s="22" t="s">
        <v>397</v>
      </c>
      <c r="B292" s="23" t="s">
        <v>19</v>
      </c>
      <c r="C292" s="22" t="s">
        <v>39</v>
      </c>
      <c r="D292" s="40" t="s">
        <v>21</v>
      </c>
      <c r="E292" s="22"/>
      <c r="F292" s="7"/>
      <c r="G292" s="86"/>
      <c r="H292" s="22"/>
      <c r="I292" s="24" t="s">
        <v>38</v>
      </c>
      <c r="J292" s="25" t="str">
        <f t="shared" si="4"/>
        <v>Accepting Applications</v>
      </c>
      <c r="K292" s="26"/>
      <c r="L292" s="24"/>
      <c r="M292" s="24" t="s">
        <v>25</v>
      </c>
      <c r="N292" s="22" t="s">
        <v>26</v>
      </c>
      <c r="O292" s="22" t="s">
        <v>407</v>
      </c>
      <c r="P292" s="27" t="s">
        <v>399</v>
      </c>
      <c r="Q292" s="28" t="s">
        <v>400</v>
      </c>
      <c r="R292" s="29" t="s">
        <v>401</v>
      </c>
      <c r="S292" s="22"/>
    </row>
    <row r="293" spans="1:19" ht="15" customHeight="1" x14ac:dyDescent="0.25">
      <c r="A293" s="22" t="s">
        <v>397</v>
      </c>
      <c r="B293" s="36" t="s">
        <v>31</v>
      </c>
      <c r="C293" s="22" t="s">
        <v>39</v>
      </c>
      <c r="D293" s="40" t="s">
        <v>21</v>
      </c>
      <c r="E293" s="22" t="s">
        <v>408</v>
      </c>
      <c r="F293" s="22"/>
      <c r="G293" s="86"/>
      <c r="H293" s="22" t="s">
        <v>409</v>
      </c>
      <c r="I293" s="24" t="s">
        <v>157</v>
      </c>
      <c r="J293" s="25" t="str">
        <f t="shared" ca="1" si="4"/>
        <v>Pending</v>
      </c>
      <c r="K293" s="26">
        <v>43903</v>
      </c>
      <c r="L293" s="24"/>
      <c r="M293" s="24" t="s">
        <v>25</v>
      </c>
      <c r="N293" s="22" t="s">
        <v>26</v>
      </c>
      <c r="O293" s="22" t="s">
        <v>406</v>
      </c>
      <c r="P293" s="27"/>
      <c r="Q293" s="28" t="s">
        <v>63</v>
      </c>
      <c r="R293" s="29"/>
      <c r="S293" s="22"/>
    </row>
    <row r="294" spans="1:19" ht="15" customHeight="1" x14ac:dyDescent="0.25">
      <c r="A294" s="22" t="s">
        <v>397</v>
      </c>
      <c r="B294" s="23" t="s">
        <v>19</v>
      </c>
      <c r="C294" s="22" t="s">
        <v>45</v>
      </c>
      <c r="D294" s="40" t="s">
        <v>21</v>
      </c>
      <c r="E294" s="22" t="s">
        <v>410</v>
      </c>
      <c r="F294" s="7"/>
      <c r="G294" s="86"/>
      <c r="H294" s="22" t="s">
        <v>411</v>
      </c>
      <c r="I294" s="24" t="s">
        <v>24</v>
      </c>
      <c r="J294" s="25" t="str">
        <f t="shared" ca="1" si="4"/>
        <v>Expires on</v>
      </c>
      <c r="K294" s="143">
        <v>44500</v>
      </c>
      <c r="L294" s="24"/>
      <c r="M294" s="24" t="s">
        <v>25</v>
      </c>
      <c r="N294" s="22" t="s">
        <v>26</v>
      </c>
      <c r="O294" s="22" t="s">
        <v>412</v>
      </c>
      <c r="P294" s="27" t="s">
        <v>399</v>
      </c>
      <c r="Q294" s="28" t="s">
        <v>400</v>
      </c>
      <c r="R294" s="29" t="s">
        <v>401</v>
      </c>
      <c r="S294" s="22"/>
    </row>
    <row r="295" spans="1:19" ht="15" customHeight="1" x14ac:dyDescent="0.25">
      <c r="A295" s="22" t="s">
        <v>397</v>
      </c>
      <c r="B295" s="36" t="s">
        <v>31</v>
      </c>
      <c r="C295" s="22" t="s">
        <v>45</v>
      </c>
      <c r="D295" s="40" t="s">
        <v>21</v>
      </c>
      <c r="E295" s="22" t="s">
        <v>413</v>
      </c>
      <c r="F295" s="22"/>
      <c r="G295" s="86"/>
      <c r="H295" s="22" t="s">
        <v>414</v>
      </c>
      <c r="I295" s="24" t="s">
        <v>24</v>
      </c>
      <c r="J295" s="25" t="str">
        <f t="shared" ca="1" si="4"/>
        <v>Expires on</v>
      </c>
      <c r="K295" s="143">
        <v>44500</v>
      </c>
      <c r="L295" s="24"/>
      <c r="M295" s="24" t="s">
        <v>25</v>
      </c>
      <c r="N295" s="22" t="s">
        <v>26</v>
      </c>
      <c r="O295" s="22" t="s">
        <v>406</v>
      </c>
      <c r="P295" s="27"/>
      <c r="R295" s="29"/>
      <c r="S295" s="22"/>
    </row>
    <row r="296" spans="1:19" ht="15" customHeight="1" x14ac:dyDescent="0.25">
      <c r="A296" s="22" t="s">
        <v>397</v>
      </c>
      <c r="B296" s="23" t="s">
        <v>19</v>
      </c>
      <c r="C296" s="22" t="s">
        <v>53</v>
      </c>
      <c r="D296" s="40" t="s">
        <v>21</v>
      </c>
      <c r="E296" s="22" t="s">
        <v>56</v>
      </c>
      <c r="F296" s="7"/>
      <c r="G296" s="86"/>
      <c r="H296" s="22" t="s">
        <v>415</v>
      </c>
      <c r="I296" s="24" t="s">
        <v>114</v>
      </c>
      <c r="J296" s="25" t="str">
        <f t="shared" ca="1" si="4"/>
        <v>Applied</v>
      </c>
      <c r="K296" s="26">
        <v>43988</v>
      </c>
      <c r="L296" s="24"/>
      <c r="M296" s="24" t="s">
        <v>25</v>
      </c>
      <c r="N296" s="22" t="s">
        <v>26</v>
      </c>
      <c r="O296" s="22" t="s">
        <v>416</v>
      </c>
      <c r="P296" s="27" t="s">
        <v>399</v>
      </c>
      <c r="Q296" s="28" t="s">
        <v>417</v>
      </c>
      <c r="R296" s="29" t="s">
        <v>401</v>
      </c>
      <c r="S296" s="22"/>
    </row>
    <row r="297" spans="1:19" s="70" customFormat="1" ht="15" customHeight="1" x14ac:dyDescent="0.25">
      <c r="A297" s="22" t="s">
        <v>397</v>
      </c>
      <c r="B297" s="36" t="s">
        <v>31</v>
      </c>
      <c r="C297" s="22" t="s">
        <v>53</v>
      </c>
      <c r="D297" s="40" t="s">
        <v>21</v>
      </c>
      <c r="E297" s="22" t="s">
        <v>214</v>
      </c>
      <c r="F297" s="22"/>
      <c r="G297" s="86">
        <v>553</v>
      </c>
      <c r="H297" s="22">
        <v>405984</v>
      </c>
      <c r="I297" s="24" t="s">
        <v>24</v>
      </c>
      <c r="J297" s="25" t="str">
        <f t="shared" ca="1" si="4"/>
        <v>Expires on</v>
      </c>
      <c r="K297" s="143">
        <v>44500</v>
      </c>
      <c r="L297" s="24"/>
      <c r="M297" s="24" t="s">
        <v>25</v>
      </c>
      <c r="N297" s="22" t="s">
        <v>26</v>
      </c>
      <c r="O297" s="22" t="s">
        <v>418</v>
      </c>
      <c r="P297" s="64" t="s">
        <v>419</v>
      </c>
      <c r="Q297" s="64" t="s">
        <v>420</v>
      </c>
      <c r="R297" s="76">
        <v>38922</v>
      </c>
      <c r="S297" s="64" t="s">
        <v>30</v>
      </c>
    </row>
    <row r="298" spans="1:19" s="70" customFormat="1" ht="15" customHeight="1" x14ac:dyDescent="0.25">
      <c r="A298" s="22" t="s">
        <v>421</v>
      </c>
      <c r="B298" s="36" t="s">
        <v>19</v>
      </c>
      <c r="C298" s="22" t="s">
        <v>20</v>
      </c>
      <c r="D298" s="40" t="s">
        <v>21</v>
      </c>
      <c r="E298" s="22" t="s">
        <v>175</v>
      </c>
      <c r="F298" s="22"/>
      <c r="G298" s="86"/>
      <c r="H298" s="22" t="s">
        <v>422</v>
      </c>
      <c r="I298" s="24" t="s">
        <v>24</v>
      </c>
      <c r="J298" s="25" t="str">
        <f t="shared" ca="1" si="4"/>
        <v>Expires on</v>
      </c>
      <c r="K298" s="143">
        <v>44500</v>
      </c>
      <c r="L298" s="24"/>
      <c r="M298" s="24" t="s">
        <v>25</v>
      </c>
      <c r="N298" s="22" t="s">
        <v>26</v>
      </c>
      <c r="O298" s="22"/>
      <c r="P298" s="64"/>
      <c r="Q298" s="64"/>
      <c r="R298" s="76"/>
      <c r="S298" s="64"/>
    </row>
    <row r="299" spans="1:19" s="70" customFormat="1" ht="15" customHeight="1" x14ac:dyDescent="0.25">
      <c r="A299" s="22" t="s">
        <v>421</v>
      </c>
      <c r="B299" s="36" t="s">
        <v>19</v>
      </c>
      <c r="C299" s="80" t="s">
        <v>20</v>
      </c>
      <c r="D299" s="97" t="s">
        <v>423</v>
      </c>
      <c r="E299" s="80" t="s">
        <v>424</v>
      </c>
      <c r="F299" s="80"/>
      <c r="G299" s="91"/>
      <c r="H299" s="81" t="s">
        <v>425</v>
      </c>
      <c r="I299" s="24" t="s">
        <v>48</v>
      </c>
      <c r="J299" s="25" t="str">
        <f t="shared" ca="1" si="4"/>
        <v>Approved</v>
      </c>
      <c r="K299" s="83">
        <v>43881</v>
      </c>
      <c r="L299" s="82"/>
      <c r="M299" s="24" t="s">
        <v>25</v>
      </c>
      <c r="N299" s="22" t="s">
        <v>26</v>
      </c>
      <c r="O299" s="80"/>
      <c r="P299" s="64"/>
      <c r="Q299" s="64"/>
      <c r="R299" s="76"/>
      <c r="S299" s="64"/>
    </row>
    <row r="300" spans="1:19" s="70" customFormat="1" ht="15" customHeight="1" x14ac:dyDescent="0.25">
      <c r="A300" s="22" t="s">
        <v>421</v>
      </c>
      <c r="B300" s="36" t="s">
        <v>19</v>
      </c>
      <c r="C300" s="22" t="s">
        <v>35</v>
      </c>
      <c r="D300" s="40" t="s">
        <v>21</v>
      </c>
      <c r="E300" s="22" t="s">
        <v>170</v>
      </c>
      <c r="F300" s="22"/>
      <c r="G300" s="86"/>
      <c r="H300" s="22" t="s">
        <v>426</v>
      </c>
      <c r="I300" s="24" t="s">
        <v>24</v>
      </c>
      <c r="J300" s="25" t="str">
        <f t="shared" ca="1" si="4"/>
        <v>Expires on</v>
      </c>
      <c r="K300" s="143">
        <v>44500</v>
      </c>
      <c r="L300" s="24"/>
      <c r="M300" s="24" t="s">
        <v>25</v>
      </c>
      <c r="N300" s="22" t="s">
        <v>26</v>
      </c>
      <c r="O300" s="22"/>
      <c r="P300" s="64"/>
      <c r="Q300" s="64"/>
      <c r="R300" s="76"/>
      <c r="S300" s="64"/>
    </row>
    <row r="301" spans="1:19" s="70" customFormat="1" ht="15" customHeight="1" x14ac:dyDescent="0.25">
      <c r="A301" s="22" t="s">
        <v>421</v>
      </c>
      <c r="B301" s="36" t="s">
        <v>19</v>
      </c>
      <c r="C301" s="80" t="s">
        <v>35</v>
      </c>
      <c r="D301" s="97" t="s">
        <v>423</v>
      </c>
      <c r="E301" s="80" t="s">
        <v>424</v>
      </c>
      <c r="F301" s="80"/>
      <c r="G301" s="91"/>
      <c r="H301" s="81" t="s">
        <v>425</v>
      </c>
      <c r="I301" s="24" t="s">
        <v>48</v>
      </c>
      <c r="J301" s="25" t="str">
        <f t="shared" ca="1" si="4"/>
        <v>Approved</v>
      </c>
      <c r="K301" s="83">
        <v>43881</v>
      </c>
      <c r="L301" s="82"/>
      <c r="M301" s="24" t="s">
        <v>25</v>
      </c>
      <c r="N301" s="22" t="s">
        <v>26</v>
      </c>
      <c r="O301" s="80"/>
      <c r="P301" s="64"/>
      <c r="Q301" s="64"/>
      <c r="R301" s="76"/>
      <c r="S301" s="64"/>
    </row>
    <row r="302" spans="1:19" s="70" customFormat="1" ht="15" customHeight="1" x14ac:dyDescent="0.25">
      <c r="A302" s="22" t="s">
        <v>421</v>
      </c>
      <c r="B302" s="36" t="s">
        <v>19</v>
      </c>
      <c r="C302" s="22" t="s">
        <v>39</v>
      </c>
      <c r="D302" s="40" t="s">
        <v>21</v>
      </c>
      <c r="E302" s="22" t="s">
        <v>427</v>
      </c>
      <c r="F302" s="22"/>
      <c r="G302" s="86"/>
      <c r="H302" s="22" t="s">
        <v>428</v>
      </c>
      <c r="I302" s="24" t="s">
        <v>24</v>
      </c>
      <c r="J302" s="25" t="str">
        <f t="shared" ca="1" si="4"/>
        <v>Expires on</v>
      </c>
      <c r="K302" s="143">
        <v>44500</v>
      </c>
      <c r="L302" s="24"/>
      <c r="M302" s="24" t="s">
        <v>25</v>
      </c>
      <c r="N302" s="22" t="s">
        <v>26</v>
      </c>
      <c r="O302" s="22"/>
      <c r="P302" s="64"/>
      <c r="Q302" s="64"/>
      <c r="R302" s="76"/>
      <c r="S302" s="64"/>
    </row>
    <row r="303" spans="1:19" s="70" customFormat="1" ht="15" customHeight="1" x14ac:dyDescent="0.25">
      <c r="A303" s="22" t="s">
        <v>421</v>
      </c>
      <c r="B303" s="36" t="s">
        <v>19</v>
      </c>
      <c r="C303" s="80" t="s">
        <v>39</v>
      </c>
      <c r="D303" s="97" t="s">
        <v>423</v>
      </c>
      <c r="E303" s="80" t="s">
        <v>424</v>
      </c>
      <c r="F303" s="80"/>
      <c r="G303" s="91"/>
      <c r="H303" s="81" t="s">
        <v>425</v>
      </c>
      <c r="I303" s="82" t="s">
        <v>48</v>
      </c>
      <c r="J303" s="25" t="str">
        <f t="shared" ca="1" si="4"/>
        <v>Approved</v>
      </c>
      <c r="K303" s="83">
        <v>43881</v>
      </c>
      <c r="L303" s="82"/>
      <c r="M303" s="24" t="s">
        <v>25</v>
      </c>
      <c r="N303" s="22" t="s">
        <v>26</v>
      </c>
      <c r="O303" s="80"/>
      <c r="P303" s="64"/>
      <c r="Q303" s="64"/>
      <c r="R303" s="76"/>
      <c r="S303" s="64"/>
    </row>
    <row r="304" spans="1:19" s="70" customFormat="1" ht="15" customHeight="1" x14ac:dyDescent="0.25">
      <c r="A304" s="22" t="s">
        <v>421</v>
      </c>
      <c r="B304" s="36" t="s">
        <v>19</v>
      </c>
      <c r="C304" s="22" t="s">
        <v>45</v>
      </c>
      <c r="D304" s="40" t="s">
        <v>21</v>
      </c>
      <c r="E304" s="22" t="s">
        <v>429</v>
      </c>
      <c r="F304" s="22"/>
      <c r="G304" s="86"/>
      <c r="H304" s="22" t="s">
        <v>430</v>
      </c>
      <c r="I304" s="24" t="s">
        <v>24</v>
      </c>
      <c r="J304" s="25" t="str">
        <f t="shared" ca="1" si="4"/>
        <v>Expires on</v>
      </c>
      <c r="K304" s="143">
        <v>44500</v>
      </c>
      <c r="L304" s="24"/>
      <c r="M304" s="24" t="s">
        <v>25</v>
      </c>
      <c r="N304" s="22" t="s">
        <v>26</v>
      </c>
      <c r="O304" s="22"/>
      <c r="P304" s="64"/>
      <c r="Q304" s="64"/>
      <c r="R304" s="76"/>
      <c r="S304" s="64"/>
    </row>
    <row r="305" spans="1:19" s="70" customFormat="1" ht="15" customHeight="1" x14ac:dyDescent="0.25">
      <c r="A305" s="22" t="s">
        <v>421</v>
      </c>
      <c r="B305" s="36" t="s">
        <v>19</v>
      </c>
      <c r="C305" s="80" t="s">
        <v>45</v>
      </c>
      <c r="D305" s="97" t="s">
        <v>423</v>
      </c>
      <c r="E305" s="80" t="s">
        <v>424</v>
      </c>
      <c r="F305" s="80"/>
      <c r="G305" s="91"/>
      <c r="H305" s="81" t="s">
        <v>425</v>
      </c>
      <c r="I305" s="82" t="s">
        <v>48</v>
      </c>
      <c r="J305" s="25" t="str">
        <f t="shared" ca="1" si="4"/>
        <v>Approved</v>
      </c>
      <c r="K305" s="83">
        <v>43881</v>
      </c>
      <c r="L305" s="82"/>
      <c r="M305" s="24" t="s">
        <v>25</v>
      </c>
      <c r="N305" s="22" t="s">
        <v>26</v>
      </c>
      <c r="O305" s="80"/>
      <c r="P305" s="64"/>
      <c r="Q305" s="64"/>
      <c r="R305" s="76"/>
      <c r="S305" s="64"/>
    </row>
    <row r="306" spans="1:19" s="70" customFormat="1" ht="15" customHeight="1" x14ac:dyDescent="0.25">
      <c r="A306" s="22" t="s">
        <v>421</v>
      </c>
      <c r="B306" s="36" t="s">
        <v>19</v>
      </c>
      <c r="C306" s="22" t="s">
        <v>53</v>
      </c>
      <c r="D306" s="40" t="s">
        <v>21</v>
      </c>
      <c r="E306" s="22" t="s">
        <v>431</v>
      </c>
      <c r="F306" s="22"/>
      <c r="G306" s="86"/>
      <c r="H306" s="22" t="s">
        <v>432</v>
      </c>
      <c r="I306" s="24" t="s">
        <v>24</v>
      </c>
      <c r="J306" s="25" t="str">
        <f t="shared" ca="1" si="4"/>
        <v>Expires on</v>
      </c>
      <c r="K306" s="143">
        <v>44500</v>
      </c>
      <c r="L306" s="24"/>
      <c r="M306" s="24" t="s">
        <v>25</v>
      </c>
      <c r="N306" s="22" t="s">
        <v>26</v>
      </c>
      <c r="O306" s="22"/>
      <c r="P306" s="64"/>
      <c r="Q306" s="64"/>
      <c r="R306" s="76" t="s">
        <v>433</v>
      </c>
      <c r="S306" s="64"/>
    </row>
    <row r="307" spans="1:19" s="70" customFormat="1" ht="15" customHeight="1" x14ac:dyDescent="0.25">
      <c r="A307" s="22" t="s">
        <v>421</v>
      </c>
      <c r="B307" s="36" t="s">
        <v>19</v>
      </c>
      <c r="C307" s="80" t="s">
        <v>53</v>
      </c>
      <c r="D307" s="97" t="s">
        <v>423</v>
      </c>
      <c r="E307" s="80" t="s">
        <v>424</v>
      </c>
      <c r="F307" s="80"/>
      <c r="G307" s="91"/>
      <c r="H307" s="81" t="s">
        <v>425</v>
      </c>
      <c r="I307" s="82" t="s">
        <v>48</v>
      </c>
      <c r="J307" s="25" t="str">
        <f t="shared" ca="1" si="4"/>
        <v>Approved</v>
      </c>
      <c r="K307" s="83">
        <v>43881</v>
      </c>
      <c r="L307" s="82"/>
      <c r="M307" s="24" t="s">
        <v>25</v>
      </c>
      <c r="N307" s="22" t="s">
        <v>26</v>
      </c>
      <c r="O307" s="80"/>
      <c r="P307" s="64"/>
      <c r="Q307" s="64"/>
      <c r="R307" s="76"/>
      <c r="S307" s="64"/>
    </row>
    <row r="308" spans="1:19" s="70" customFormat="1" ht="15" customHeight="1" x14ac:dyDescent="0.25">
      <c r="A308" s="22" t="s">
        <v>421</v>
      </c>
      <c r="B308" s="36" t="s">
        <v>19</v>
      </c>
      <c r="C308" s="80" t="s">
        <v>101</v>
      </c>
      <c r="D308" s="97" t="s">
        <v>434</v>
      </c>
      <c r="E308" s="80" t="s">
        <v>424</v>
      </c>
      <c r="F308" s="80"/>
      <c r="G308" s="91"/>
      <c r="H308" s="81" t="s">
        <v>425</v>
      </c>
      <c r="I308" s="82" t="s">
        <v>48</v>
      </c>
      <c r="J308" s="25" t="str">
        <f t="shared" ca="1" si="4"/>
        <v>Approved</v>
      </c>
      <c r="K308" s="83">
        <v>43881</v>
      </c>
      <c r="L308" s="82"/>
      <c r="M308" s="24" t="s">
        <v>25</v>
      </c>
      <c r="N308" s="22" t="s">
        <v>26</v>
      </c>
      <c r="O308" s="80"/>
      <c r="P308" s="64"/>
      <c r="Q308" s="64"/>
      <c r="R308" s="76"/>
      <c r="S308" s="64"/>
    </row>
    <row r="309" spans="1:19" s="70" customFormat="1" ht="15" customHeight="1" x14ac:dyDescent="0.25">
      <c r="A309" s="22" t="s">
        <v>421</v>
      </c>
      <c r="B309" s="36" t="s">
        <v>19</v>
      </c>
      <c r="C309" s="80" t="s">
        <v>207</v>
      </c>
      <c r="D309" s="97" t="s">
        <v>434</v>
      </c>
      <c r="E309" s="80" t="s">
        <v>424</v>
      </c>
      <c r="F309" s="80"/>
      <c r="G309" s="91"/>
      <c r="H309" s="81" t="s">
        <v>425</v>
      </c>
      <c r="I309" s="82" t="s">
        <v>48</v>
      </c>
      <c r="J309" s="25" t="str">
        <f t="shared" ca="1" si="4"/>
        <v>Approved</v>
      </c>
      <c r="K309" s="83">
        <v>43881</v>
      </c>
      <c r="L309" s="82"/>
      <c r="M309" s="24" t="s">
        <v>25</v>
      </c>
      <c r="N309" s="22" t="s">
        <v>26</v>
      </c>
      <c r="O309" s="80"/>
      <c r="P309" s="64"/>
      <c r="Q309" s="64"/>
      <c r="R309" s="76"/>
      <c r="S309" s="64"/>
    </row>
    <row r="310" spans="1:19" s="38" customFormat="1" ht="15" customHeight="1" x14ac:dyDescent="0.25">
      <c r="A310" s="32" t="s">
        <v>421</v>
      </c>
      <c r="B310" s="39" t="s">
        <v>31</v>
      </c>
      <c r="C310" s="32"/>
      <c r="D310" s="96"/>
      <c r="E310" s="32"/>
      <c r="F310" s="32"/>
      <c r="G310" s="90"/>
      <c r="H310" s="85"/>
      <c r="I310" s="34" t="s">
        <v>51</v>
      </c>
      <c r="J310" s="77" t="str">
        <f t="shared" ca="1" si="4"/>
        <v>Not Eligible</v>
      </c>
      <c r="K310" s="35"/>
      <c r="L310" s="34"/>
      <c r="M310" s="34"/>
      <c r="N310" s="32"/>
      <c r="O310" s="32" t="s">
        <v>435</v>
      </c>
      <c r="P310" s="32"/>
      <c r="Q310" s="32"/>
      <c r="R310" s="106"/>
      <c r="S310" s="32"/>
    </row>
    <row r="311" spans="1:19" ht="15" customHeight="1" x14ac:dyDescent="0.25">
      <c r="A311" s="64" t="s">
        <v>436</v>
      </c>
      <c r="B311" s="65" t="s">
        <v>19</v>
      </c>
      <c r="C311" s="64"/>
      <c r="D311" s="73" t="s">
        <v>21</v>
      </c>
      <c r="E311" s="64"/>
      <c r="F311" s="66"/>
      <c r="G311" s="89"/>
      <c r="H311" s="64"/>
      <c r="I311" s="67" t="s">
        <v>51</v>
      </c>
      <c r="J311" s="67" t="str">
        <f t="shared" ca="1" si="4"/>
        <v>Not Eligible</v>
      </c>
      <c r="K311" s="68"/>
      <c r="L311" s="67"/>
      <c r="M311" s="67" t="s">
        <v>25</v>
      </c>
      <c r="N311" s="64" t="s">
        <v>26</v>
      </c>
      <c r="O311" s="64" t="s">
        <v>437</v>
      </c>
      <c r="P311" s="27"/>
      <c r="R311" s="29"/>
      <c r="S311" s="22"/>
    </row>
    <row r="312" spans="1:19" ht="15" customHeight="1" x14ac:dyDescent="0.25">
      <c r="A312" s="22" t="s">
        <v>438</v>
      </c>
      <c r="B312" s="36" t="s">
        <v>19</v>
      </c>
      <c r="C312" s="22" t="s">
        <v>45</v>
      </c>
      <c r="D312" s="40" t="s">
        <v>439</v>
      </c>
      <c r="E312" s="22"/>
      <c r="F312" s="7"/>
      <c r="G312" s="86"/>
      <c r="H312" s="22"/>
      <c r="I312" s="24" t="s">
        <v>38</v>
      </c>
      <c r="J312" s="25" t="str">
        <f t="shared" ca="1" si="4"/>
        <v>Accepting Applications</v>
      </c>
      <c r="K312" s="26">
        <v>43677</v>
      </c>
      <c r="L312" s="24"/>
      <c r="M312" s="24" t="s">
        <v>440</v>
      </c>
      <c r="N312" s="22" t="s">
        <v>26</v>
      </c>
      <c r="O312" s="22"/>
      <c r="P312" s="27"/>
      <c r="R312" s="29"/>
      <c r="S312" s="22"/>
    </row>
    <row r="313" spans="1:19" ht="15" customHeight="1" x14ac:dyDescent="0.25">
      <c r="A313" s="22" t="s">
        <v>438</v>
      </c>
      <c r="B313" s="36" t="s">
        <v>19</v>
      </c>
      <c r="C313" s="22" t="s">
        <v>53</v>
      </c>
      <c r="D313" s="40" t="s">
        <v>439</v>
      </c>
      <c r="E313" s="22" t="s">
        <v>441</v>
      </c>
      <c r="F313" s="22"/>
      <c r="G313" s="86"/>
      <c r="H313" s="22" t="s">
        <v>442</v>
      </c>
      <c r="I313" s="24" t="s">
        <v>24</v>
      </c>
      <c r="J313" s="25" t="s">
        <v>443</v>
      </c>
      <c r="K313" s="143">
        <v>44500</v>
      </c>
      <c r="L313" s="24"/>
      <c r="M313" s="24" t="s">
        <v>440</v>
      </c>
      <c r="N313" s="22" t="s">
        <v>26</v>
      </c>
      <c r="O313" s="22"/>
      <c r="P313" s="27"/>
      <c r="R313" s="29"/>
      <c r="S313" s="22"/>
    </row>
    <row r="314" spans="1:19" ht="15" customHeight="1" x14ac:dyDescent="0.25">
      <c r="A314" s="22" t="s">
        <v>438</v>
      </c>
      <c r="B314" s="36" t="s">
        <v>19</v>
      </c>
      <c r="C314" s="22" t="s">
        <v>101</v>
      </c>
      <c r="D314" s="40" t="s">
        <v>439</v>
      </c>
      <c r="E314" s="22" t="s">
        <v>441</v>
      </c>
      <c r="F314" s="22"/>
      <c r="G314" s="86"/>
      <c r="H314" s="22" t="s">
        <v>442</v>
      </c>
      <c r="I314" s="24" t="s">
        <v>24</v>
      </c>
      <c r="J314" s="25" t="s">
        <v>443</v>
      </c>
      <c r="K314" s="143">
        <v>44500</v>
      </c>
      <c r="L314" s="24"/>
      <c r="M314" s="24" t="s">
        <v>440</v>
      </c>
      <c r="N314" s="22" t="s">
        <v>26</v>
      </c>
      <c r="O314" s="22"/>
      <c r="P314" s="27"/>
      <c r="R314" s="29"/>
      <c r="S314" s="22"/>
    </row>
    <row r="315" spans="1:19" s="70" customFormat="1" ht="15" customHeight="1" x14ac:dyDescent="0.25">
      <c r="A315" s="22" t="s">
        <v>438</v>
      </c>
      <c r="B315" s="36" t="s">
        <v>19</v>
      </c>
      <c r="C315" s="22" t="s">
        <v>207</v>
      </c>
      <c r="D315" s="40" t="s">
        <v>439</v>
      </c>
      <c r="E315" s="22"/>
      <c r="F315" s="7"/>
      <c r="G315" s="86"/>
      <c r="H315" s="22"/>
      <c r="I315" s="24" t="s">
        <v>38</v>
      </c>
      <c r="J315" s="25" t="str">
        <f t="shared" ca="1" si="4"/>
        <v>Accepting Applications</v>
      </c>
      <c r="K315" s="26">
        <v>43677</v>
      </c>
      <c r="L315" s="24"/>
      <c r="M315" s="24" t="s">
        <v>440</v>
      </c>
      <c r="N315" s="22" t="s">
        <v>26</v>
      </c>
      <c r="O315" s="22"/>
      <c r="P315" s="64"/>
      <c r="Q315" s="64"/>
      <c r="R315" s="69"/>
      <c r="S315" s="64"/>
    </row>
    <row r="316" spans="1:19" s="70" customFormat="1" ht="15" customHeight="1" x14ac:dyDescent="0.25">
      <c r="A316" s="32" t="s">
        <v>438</v>
      </c>
      <c r="B316" s="39" t="s">
        <v>31</v>
      </c>
      <c r="C316" s="32"/>
      <c r="D316" s="96"/>
      <c r="E316" s="32"/>
      <c r="F316" s="52"/>
      <c r="G316" s="90"/>
      <c r="H316" s="32"/>
      <c r="I316" s="34" t="s">
        <v>51</v>
      </c>
      <c r="J316" s="79" t="str">
        <f t="shared" ca="1" si="4"/>
        <v>Not Eligible</v>
      </c>
      <c r="K316" s="35"/>
      <c r="L316" s="34"/>
      <c r="M316" s="34" t="s">
        <v>440</v>
      </c>
      <c r="N316" s="32" t="s">
        <v>26</v>
      </c>
      <c r="O316" s="32" t="s">
        <v>444</v>
      </c>
      <c r="P316" s="32"/>
      <c r="Q316" s="64"/>
      <c r="R316" s="69"/>
      <c r="S316" s="64"/>
    </row>
    <row r="317" spans="1:19" s="70" customFormat="1" ht="15" customHeight="1" x14ac:dyDescent="0.25">
      <c r="A317" s="64" t="s">
        <v>445</v>
      </c>
      <c r="B317" s="71" t="s">
        <v>19</v>
      </c>
      <c r="C317" s="64"/>
      <c r="D317" s="73"/>
      <c r="E317" s="64"/>
      <c r="F317" s="66"/>
      <c r="G317" s="89"/>
      <c r="H317" s="64"/>
      <c r="I317" s="67" t="s">
        <v>51</v>
      </c>
      <c r="J317" s="67" t="str">
        <f t="shared" ca="1" si="4"/>
        <v>Not Eligible</v>
      </c>
      <c r="K317" s="68"/>
      <c r="L317" s="67"/>
      <c r="M317" s="67" t="s">
        <v>440</v>
      </c>
      <c r="N317" s="64" t="s">
        <v>26</v>
      </c>
      <c r="O317" s="64" t="s">
        <v>446</v>
      </c>
      <c r="P317" s="64"/>
      <c r="Q317" s="64"/>
      <c r="R317" s="69"/>
      <c r="S317" s="64"/>
    </row>
    <row r="318" spans="1:19" ht="15" customHeight="1" x14ac:dyDescent="0.25">
      <c r="A318" s="64" t="s">
        <v>447</v>
      </c>
      <c r="B318" s="71"/>
      <c r="C318" s="64"/>
      <c r="D318" s="73"/>
      <c r="E318" s="64"/>
      <c r="F318" s="64"/>
      <c r="G318" s="89"/>
      <c r="H318" s="64"/>
      <c r="I318" s="67" t="s">
        <v>51</v>
      </c>
      <c r="J318" s="77" t="str">
        <f t="shared" ca="1" si="4"/>
        <v>Not Eligible</v>
      </c>
      <c r="K318" s="68"/>
      <c r="L318" s="67"/>
      <c r="M318" s="67" t="s">
        <v>25</v>
      </c>
      <c r="N318" s="64" t="s">
        <v>26</v>
      </c>
      <c r="O318" s="64" t="s">
        <v>448</v>
      </c>
      <c r="P318" s="64"/>
      <c r="R318" s="29"/>
      <c r="S318" s="22"/>
    </row>
    <row r="319" spans="1:19" ht="15" customHeight="1" x14ac:dyDescent="0.25">
      <c r="A319" s="22" t="s">
        <v>449</v>
      </c>
      <c r="B319" s="36" t="s">
        <v>19</v>
      </c>
      <c r="C319" s="22" t="s">
        <v>20</v>
      </c>
      <c r="D319" s="40" t="s">
        <v>21</v>
      </c>
      <c r="E319" s="22" t="s">
        <v>450</v>
      </c>
      <c r="F319" s="7"/>
      <c r="G319" s="86"/>
      <c r="H319" s="22" t="s">
        <v>451</v>
      </c>
      <c r="I319" s="24" t="s">
        <v>48</v>
      </c>
      <c r="J319" s="25" t="str">
        <f t="shared" ca="1" si="4"/>
        <v>Approved</v>
      </c>
      <c r="K319" s="26">
        <v>43879</v>
      </c>
      <c r="L319" s="24"/>
      <c r="M319" s="24" t="s">
        <v>25</v>
      </c>
      <c r="N319" s="22" t="s">
        <v>26</v>
      </c>
      <c r="O319" s="22" t="s">
        <v>85</v>
      </c>
      <c r="P319" s="27"/>
      <c r="R319" s="29"/>
      <c r="S319" s="22"/>
    </row>
    <row r="320" spans="1:19" ht="15" customHeight="1" x14ac:dyDescent="0.25">
      <c r="A320" s="22" t="s">
        <v>449</v>
      </c>
      <c r="B320" s="36" t="s">
        <v>19</v>
      </c>
      <c r="C320" s="22" t="s">
        <v>20</v>
      </c>
      <c r="D320" s="40" t="s">
        <v>423</v>
      </c>
      <c r="E320" s="22" t="s">
        <v>424</v>
      </c>
      <c r="F320" s="22"/>
      <c r="G320" s="86"/>
      <c r="H320" s="22" t="s">
        <v>452</v>
      </c>
      <c r="I320" s="24" t="s">
        <v>61</v>
      </c>
      <c r="J320" s="25" t="str">
        <f t="shared" ca="1" si="4"/>
        <v>Review Pending</v>
      </c>
      <c r="K320" s="26">
        <v>43891</v>
      </c>
      <c r="L320" s="24"/>
      <c r="M320" s="24" t="s">
        <v>25</v>
      </c>
      <c r="N320" s="22" t="s">
        <v>26</v>
      </c>
      <c r="O320" s="22"/>
      <c r="P320" s="27">
        <v>42</v>
      </c>
      <c r="Q320" s="28" t="s">
        <v>453</v>
      </c>
      <c r="R320" s="29" t="s">
        <v>454</v>
      </c>
      <c r="S320" s="22" t="s">
        <v>30</v>
      </c>
    </row>
    <row r="321" spans="1:19" s="70" customFormat="1" ht="15" customHeight="1" x14ac:dyDescent="0.25">
      <c r="A321" s="22" t="s">
        <v>449</v>
      </c>
      <c r="B321" s="36" t="s">
        <v>19</v>
      </c>
      <c r="C321" s="22" t="s">
        <v>35</v>
      </c>
      <c r="D321" s="40" t="s">
        <v>21</v>
      </c>
      <c r="E321" s="22" t="s">
        <v>306</v>
      </c>
      <c r="F321" s="7"/>
      <c r="G321" s="86"/>
      <c r="H321" s="22" t="s">
        <v>455</v>
      </c>
      <c r="I321" s="24" t="s">
        <v>24</v>
      </c>
      <c r="J321" s="25" t="str">
        <f t="shared" ca="1" si="4"/>
        <v>Expires on</v>
      </c>
      <c r="K321" s="143">
        <v>44500</v>
      </c>
      <c r="L321" s="24"/>
      <c r="M321" s="24" t="s">
        <v>25</v>
      </c>
      <c r="N321" s="22" t="s">
        <v>26</v>
      </c>
      <c r="O321" s="22" t="s">
        <v>85</v>
      </c>
      <c r="P321" s="64"/>
      <c r="Q321" s="64"/>
      <c r="R321" s="69"/>
      <c r="S321" s="64"/>
    </row>
    <row r="322" spans="1:19" ht="15" customHeight="1" x14ac:dyDescent="0.25">
      <c r="A322" s="64" t="s">
        <v>449</v>
      </c>
      <c r="B322" s="71" t="s">
        <v>19</v>
      </c>
      <c r="C322" s="64" t="s">
        <v>35</v>
      </c>
      <c r="D322" s="73" t="s">
        <v>423</v>
      </c>
      <c r="E322" s="64"/>
      <c r="F322" s="64"/>
      <c r="G322" s="89"/>
      <c r="H322" s="64"/>
      <c r="I322" s="67" t="s">
        <v>51</v>
      </c>
      <c r="J322" s="77" t="str">
        <f t="shared" ca="1" si="4"/>
        <v>Not Eligible</v>
      </c>
      <c r="K322" s="68"/>
      <c r="L322" s="67"/>
      <c r="M322" s="67" t="s">
        <v>25</v>
      </c>
      <c r="N322" s="64" t="s">
        <v>26</v>
      </c>
      <c r="O322" s="64" t="s">
        <v>456</v>
      </c>
      <c r="P322" s="27">
        <v>42</v>
      </c>
      <c r="Q322" s="28" t="s">
        <v>457</v>
      </c>
      <c r="R322" s="29" t="s">
        <v>454</v>
      </c>
      <c r="S322" s="22" t="s">
        <v>30</v>
      </c>
    </row>
    <row r="323" spans="1:19" ht="15" customHeight="1" x14ac:dyDescent="0.25">
      <c r="A323" s="22" t="s">
        <v>449</v>
      </c>
      <c r="B323" s="23" t="s">
        <v>19</v>
      </c>
      <c r="C323" s="22" t="s">
        <v>39</v>
      </c>
      <c r="D323" s="40" t="s">
        <v>89</v>
      </c>
      <c r="E323" s="22" t="s">
        <v>458</v>
      </c>
      <c r="F323" s="7"/>
      <c r="G323" s="86"/>
      <c r="H323" s="22" t="s">
        <v>459</v>
      </c>
      <c r="I323" s="24" t="s">
        <v>24</v>
      </c>
      <c r="J323" s="25" t="str">
        <f t="shared" ca="1" si="4"/>
        <v>Expires on</v>
      </c>
      <c r="K323" s="143">
        <v>44500</v>
      </c>
      <c r="L323" s="24"/>
      <c r="M323" s="24" t="s">
        <v>25</v>
      </c>
      <c r="N323" s="22" t="s">
        <v>26</v>
      </c>
      <c r="O323" s="22" t="s">
        <v>85</v>
      </c>
      <c r="P323" s="27"/>
      <c r="R323" s="29"/>
      <c r="S323" s="22"/>
    </row>
    <row r="324" spans="1:19" ht="15" customHeight="1" x14ac:dyDescent="0.25">
      <c r="A324" s="22" t="s">
        <v>449</v>
      </c>
      <c r="B324" s="23" t="s">
        <v>19</v>
      </c>
      <c r="C324" s="22" t="s">
        <v>39</v>
      </c>
      <c r="D324" s="40" t="s">
        <v>460</v>
      </c>
      <c r="E324" s="22" t="s">
        <v>424</v>
      </c>
      <c r="F324" s="22"/>
      <c r="G324" s="86"/>
      <c r="H324" s="22" t="s">
        <v>452</v>
      </c>
      <c r="I324" s="24" t="s">
        <v>61</v>
      </c>
      <c r="J324" s="25" t="str">
        <f t="shared" ca="1" si="4"/>
        <v>Review Pending</v>
      </c>
      <c r="K324" s="26">
        <v>43891</v>
      </c>
      <c r="L324" s="24"/>
      <c r="M324" s="24" t="s">
        <v>25</v>
      </c>
      <c r="N324" s="22" t="s">
        <v>26</v>
      </c>
      <c r="O324" s="22"/>
      <c r="P324" s="27">
        <v>42</v>
      </c>
      <c r="Q324" s="28" t="s">
        <v>461</v>
      </c>
      <c r="R324" s="29" t="s">
        <v>454</v>
      </c>
      <c r="S324" s="22" t="s">
        <v>30</v>
      </c>
    </row>
    <row r="325" spans="1:19" ht="15" customHeight="1" x14ac:dyDescent="0.25">
      <c r="A325" s="22" t="s">
        <v>449</v>
      </c>
      <c r="B325" s="23" t="s">
        <v>19</v>
      </c>
      <c r="C325" s="22" t="s">
        <v>45</v>
      </c>
      <c r="D325" s="40" t="s">
        <v>21</v>
      </c>
      <c r="E325" s="22" t="s">
        <v>306</v>
      </c>
      <c r="F325" s="7"/>
      <c r="G325" s="86"/>
      <c r="H325" s="22" t="s">
        <v>455</v>
      </c>
      <c r="I325" s="24" t="s">
        <v>24</v>
      </c>
      <c r="J325" s="25" t="str">
        <f t="shared" ca="1" si="4"/>
        <v>Expires on</v>
      </c>
      <c r="K325" s="143">
        <v>44500</v>
      </c>
      <c r="L325" s="24"/>
      <c r="M325" s="24" t="s">
        <v>25</v>
      </c>
      <c r="N325" s="22" t="s">
        <v>26</v>
      </c>
      <c r="O325" s="22" t="s">
        <v>85</v>
      </c>
      <c r="P325" s="27"/>
      <c r="R325" s="29"/>
      <c r="S325" s="22"/>
    </row>
    <row r="326" spans="1:19" ht="15" customHeight="1" x14ac:dyDescent="0.25">
      <c r="A326" s="22" t="s">
        <v>449</v>
      </c>
      <c r="B326" s="36" t="s">
        <v>19</v>
      </c>
      <c r="C326" s="22" t="s">
        <v>45</v>
      </c>
      <c r="D326" s="40" t="s">
        <v>423</v>
      </c>
      <c r="E326" s="22" t="s">
        <v>424</v>
      </c>
      <c r="F326" s="22"/>
      <c r="G326" s="86"/>
      <c r="H326" s="22" t="s">
        <v>452</v>
      </c>
      <c r="I326" s="24" t="s">
        <v>61</v>
      </c>
      <c r="J326" s="25" t="str">
        <f t="shared" ca="1" si="4"/>
        <v>Review Pending</v>
      </c>
      <c r="K326" s="26">
        <v>43891</v>
      </c>
      <c r="L326" s="24"/>
      <c r="M326" s="24" t="s">
        <v>25</v>
      </c>
      <c r="N326" s="22" t="s">
        <v>26</v>
      </c>
      <c r="O326" s="22"/>
      <c r="P326" s="27">
        <v>42</v>
      </c>
      <c r="Q326" s="28" t="s">
        <v>462</v>
      </c>
      <c r="R326" s="29" t="s">
        <v>454</v>
      </c>
      <c r="S326" s="22" t="s">
        <v>30</v>
      </c>
    </row>
    <row r="327" spans="1:19" s="70" customFormat="1" ht="15" customHeight="1" x14ac:dyDescent="0.25">
      <c r="A327" s="22" t="s">
        <v>449</v>
      </c>
      <c r="B327" s="23" t="s">
        <v>19</v>
      </c>
      <c r="C327" s="22" t="s">
        <v>53</v>
      </c>
      <c r="D327" s="40" t="s">
        <v>89</v>
      </c>
      <c r="E327" s="22" t="s">
        <v>458</v>
      </c>
      <c r="F327" s="7"/>
      <c r="G327" s="86"/>
      <c r="H327" s="22" t="s">
        <v>459</v>
      </c>
      <c r="I327" s="24" t="s">
        <v>24</v>
      </c>
      <c r="J327" s="25" t="str">
        <f t="shared" ca="1" si="4"/>
        <v>Expires on</v>
      </c>
      <c r="K327" s="143">
        <v>44500</v>
      </c>
      <c r="L327" s="24"/>
      <c r="M327" s="24" t="s">
        <v>25</v>
      </c>
      <c r="N327" s="22" t="s">
        <v>26</v>
      </c>
      <c r="O327" s="22" t="s">
        <v>85</v>
      </c>
      <c r="P327" s="64"/>
      <c r="Q327" s="64"/>
      <c r="R327" s="69"/>
      <c r="S327" s="64"/>
    </row>
    <row r="328" spans="1:19" ht="15" customHeight="1" x14ac:dyDescent="0.25">
      <c r="A328" s="64" t="s">
        <v>449</v>
      </c>
      <c r="B328" s="71" t="s">
        <v>19</v>
      </c>
      <c r="C328" s="64" t="s">
        <v>53</v>
      </c>
      <c r="D328" s="73" t="s">
        <v>423</v>
      </c>
      <c r="E328" s="64"/>
      <c r="F328" s="64"/>
      <c r="G328" s="89"/>
      <c r="H328" s="64"/>
      <c r="I328" s="67" t="s">
        <v>51</v>
      </c>
      <c r="J328" s="77" t="str">
        <f t="shared" ca="1" si="4"/>
        <v>Not Eligible</v>
      </c>
      <c r="K328" s="68"/>
      <c r="L328" s="67"/>
      <c r="M328" s="67" t="s">
        <v>25</v>
      </c>
      <c r="N328" s="64" t="s">
        <v>26</v>
      </c>
      <c r="O328" s="64" t="s">
        <v>463</v>
      </c>
      <c r="P328" s="27"/>
      <c r="R328" s="29"/>
      <c r="S328" s="22"/>
    </row>
    <row r="329" spans="1:19" ht="15" customHeight="1" x14ac:dyDescent="0.25">
      <c r="A329" s="22" t="s">
        <v>449</v>
      </c>
      <c r="B329" s="36" t="s">
        <v>19</v>
      </c>
      <c r="C329" s="22" t="s">
        <v>101</v>
      </c>
      <c r="D329" s="40" t="s">
        <v>464</v>
      </c>
      <c r="E329" s="22" t="s">
        <v>424</v>
      </c>
      <c r="F329" s="22"/>
      <c r="G329" s="86"/>
      <c r="H329" s="22" t="s">
        <v>452</v>
      </c>
      <c r="I329" s="24" t="s">
        <v>61</v>
      </c>
      <c r="J329" s="25" t="str">
        <f t="shared" ca="1" si="4"/>
        <v>Review Pending</v>
      </c>
      <c r="K329" s="26">
        <v>43920</v>
      </c>
      <c r="L329" s="24"/>
      <c r="M329" s="24" t="s">
        <v>25</v>
      </c>
      <c r="N329" s="22" t="s">
        <v>26</v>
      </c>
      <c r="O329" s="22" t="s">
        <v>85</v>
      </c>
      <c r="P329" s="27"/>
      <c r="R329" s="29"/>
      <c r="S329" s="22"/>
    </row>
    <row r="330" spans="1:19" ht="15" customHeight="1" x14ac:dyDescent="0.25">
      <c r="A330" s="22" t="s">
        <v>449</v>
      </c>
      <c r="B330" s="36" t="s">
        <v>19</v>
      </c>
      <c r="C330" s="22" t="s">
        <v>207</v>
      </c>
      <c r="D330" s="40" t="s">
        <v>464</v>
      </c>
      <c r="E330" s="22" t="s">
        <v>424</v>
      </c>
      <c r="F330" s="22"/>
      <c r="G330" s="86"/>
      <c r="H330" s="22" t="s">
        <v>452</v>
      </c>
      <c r="I330" s="24" t="s">
        <v>61</v>
      </c>
      <c r="J330" s="25" t="str">
        <f t="shared" ca="1" si="4"/>
        <v>Review Pending</v>
      </c>
      <c r="K330" s="26">
        <v>43920</v>
      </c>
      <c r="L330" s="24"/>
      <c r="M330" s="24" t="s">
        <v>25</v>
      </c>
      <c r="N330" s="22" t="s">
        <v>26</v>
      </c>
      <c r="O330" s="22" t="s">
        <v>85</v>
      </c>
      <c r="P330" s="27"/>
      <c r="R330" s="29"/>
      <c r="S330" s="22"/>
    </row>
    <row r="331" spans="1:19" ht="15" customHeight="1" x14ac:dyDescent="0.25">
      <c r="A331" s="22" t="s">
        <v>465</v>
      </c>
      <c r="B331" s="36" t="s">
        <v>19</v>
      </c>
      <c r="C331" s="22" t="s">
        <v>20</v>
      </c>
      <c r="D331" s="40" t="s">
        <v>21</v>
      </c>
      <c r="E331" s="22" t="s">
        <v>424</v>
      </c>
      <c r="F331" s="22"/>
      <c r="G331" s="86"/>
      <c r="H331" s="22" t="s">
        <v>466</v>
      </c>
      <c r="I331" s="24" t="s">
        <v>48</v>
      </c>
      <c r="J331" s="25" t="str">
        <f t="shared" ca="1" si="4"/>
        <v>Approved</v>
      </c>
      <c r="K331" s="26">
        <v>43859</v>
      </c>
      <c r="L331" s="24"/>
      <c r="M331" s="24" t="s">
        <v>25</v>
      </c>
      <c r="N331" s="22" t="s">
        <v>26</v>
      </c>
      <c r="O331" s="22"/>
      <c r="P331" s="27"/>
      <c r="R331" s="29"/>
      <c r="S331" s="22"/>
    </row>
    <row r="332" spans="1:19" ht="15" customHeight="1" x14ac:dyDescent="0.25">
      <c r="A332" s="22" t="s">
        <v>465</v>
      </c>
      <c r="B332" s="36" t="s">
        <v>19</v>
      </c>
      <c r="C332" s="22" t="s">
        <v>35</v>
      </c>
      <c r="D332" s="40" t="s">
        <v>21</v>
      </c>
      <c r="E332" s="22" t="s">
        <v>64</v>
      </c>
      <c r="F332" s="22"/>
      <c r="G332" s="86"/>
      <c r="H332" s="22" t="s">
        <v>467</v>
      </c>
      <c r="I332" s="24" t="s">
        <v>24</v>
      </c>
      <c r="J332" s="25" t="str">
        <f t="shared" ca="1" si="4"/>
        <v>Expires on</v>
      </c>
      <c r="K332" s="143">
        <v>44500</v>
      </c>
      <c r="L332" s="24"/>
      <c r="M332" s="24" t="s">
        <v>25</v>
      </c>
      <c r="N332" s="22" t="s">
        <v>26</v>
      </c>
      <c r="O332" s="22"/>
      <c r="P332" s="27"/>
      <c r="R332" s="29" t="s">
        <v>468</v>
      </c>
      <c r="S332" s="22"/>
    </row>
    <row r="333" spans="1:19" ht="15" customHeight="1" x14ac:dyDescent="0.25">
      <c r="A333" s="80" t="s">
        <v>469</v>
      </c>
      <c r="B333" s="84" t="s">
        <v>19</v>
      </c>
      <c r="C333" s="80" t="s">
        <v>35</v>
      </c>
      <c r="D333" s="97" t="s">
        <v>423</v>
      </c>
      <c r="E333" s="80" t="s">
        <v>424</v>
      </c>
      <c r="G333" s="91"/>
      <c r="H333" s="81" t="s">
        <v>452</v>
      </c>
      <c r="I333" s="82" t="s">
        <v>48</v>
      </c>
      <c r="J333" s="98" t="s">
        <v>48</v>
      </c>
      <c r="K333" s="83">
        <v>43920</v>
      </c>
      <c r="M333" s="24" t="s">
        <v>25</v>
      </c>
      <c r="P333" s="27"/>
      <c r="R333" s="29"/>
      <c r="S333" s="22"/>
    </row>
    <row r="334" spans="1:19" ht="15" customHeight="1" x14ac:dyDescent="0.25">
      <c r="A334" s="22" t="s">
        <v>465</v>
      </c>
      <c r="B334" s="36" t="s">
        <v>19</v>
      </c>
      <c r="C334" s="22" t="s">
        <v>39</v>
      </c>
      <c r="D334" s="40" t="s">
        <v>21</v>
      </c>
      <c r="E334" s="22" t="s">
        <v>424</v>
      </c>
      <c r="F334" s="22"/>
      <c r="G334" s="86"/>
      <c r="H334" s="22" t="s">
        <v>466</v>
      </c>
      <c r="I334" s="24" t="s">
        <v>48</v>
      </c>
      <c r="J334" s="25" t="str">
        <f t="shared" ca="1" si="4"/>
        <v>Approved</v>
      </c>
      <c r="K334" s="26">
        <v>43859</v>
      </c>
      <c r="L334" s="24"/>
      <c r="M334" s="24" t="s">
        <v>25</v>
      </c>
      <c r="N334" s="22" t="s">
        <v>26</v>
      </c>
      <c r="O334" s="22"/>
      <c r="P334" s="27"/>
      <c r="R334" s="29"/>
      <c r="S334" s="22"/>
    </row>
    <row r="335" spans="1:19" ht="15" customHeight="1" x14ac:dyDescent="0.25">
      <c r="A335" s="22" t="s">
        <v>465</v>
      </c>
      <c r="B335" s="36" t="s">
        <v>19</v>
      </c>
      <c r="C335" s="22" t="s">
        <v>86</v>
      </c>
      <c r="D335" s="40" t="s">
        <v>21</v>
      </c>
      <c r="E335" s="22" t="s">
        <v>424</v>
      </c>
      <c r="F335" s="22"/>
      <c r="G335" s="86"/>
      <c r="H335" s="22" t="s">
        <v>466</v>
      </c>
      <c r="I335" s="24" t="s">
        <v>48</v>
      </c>
      <c r="J335" s="25" t="str">
        <f t="shared" ca="1" si="4"/>
        <v>Approved</v>
      </c>
      <c r="K335" s="26">
        <v>43859</v>
      </c>
      <c r="L335" s="24"/>
      <c r="M335" s="24" t="s">
        <v>25</v>
      </c>
      <c r="N335" s="22" t="s">
        <v>26</v>
      </c>
      <c r="O335" s="22"/>
      <c r="P335" s="27"/>
      <c r="R335" s="29"/>
      <c r="S335" s="22"/>
    </row>
    <row r="336" spans="1:19" ht="15" customHeight="1" x14ac:dyDescent="0.25">
      <c r="A336" s="22" t="s">
        <v>465</v>
      </c>
      <c r="B336" s="36" t="s">
        <v>19</v>
      </c>
      <c r="C336" s="22" t="s">
        <v>53</v>
      </c>
      <c r="D336" s="40" t="s">
        <v>21</v>
      </c>
      <c r="E336" s="22" t="s">
        <v>424</v>
      </c>
      <c r="F336" s="22"/>
      <c r="G336" s="86"/>
      <c r="H336" s="22" t="s">
        <v>466</v>
      </c>
      <c r="I336" s="24" t="s">
        <v>48</v>
      </c>
      <c r="J336" s="25" t="str">
        <f t="shared" ca="1" si="4"/>
        <v>Approved</v>
      </c>
      <c r="K336" s="26">
        <v>43859</v>
      </c>
      <c r="L336" s="24"/>
      <c r="M336" s="24" t="s">
        <v>25</v>
      </c>
      <c r="N336" s="22" t="s">
        <v>26</v>
      </c>
      <c r="O336" s="22"/>
      <c r="P336" s="27"/>
      <c r="R336" s="29"/>
      <c r="S336" s="22"/>
    </row>
    <row r="337" spans="1:19" ht="31.9" customHeight="1" x14ac:dyDescent="0.25">
      <c r="A337" s="22" t="s">
        <v>465</v>
      </c>
      <c r="B337" s="36" t="s">
        <v>19</v>
      </c>
      <c r="C337" s="22" t="s">
        <v>101</v>
      </c>
      <c r="D337" s="40" t="s">
        <v>470</v>
      </c>
      <c r="E337" s="22" t="s">
        <v>410</v>
      </c>
      <c r="F337" s="22"/>
      <c r="G337" s="86"/>
      <c r="H337" s="22" t="s">
        <v>471</v>
      </c>
      <c r="I337" s="24" t="s">
        <v>24</v>
      </c>
      <c r="J337" s="25" t="str">
        <f t="shared" ca="1" si="4"/>
        <v>Expires on</v>
      </c>
      <c r="K337" s="143">
        <v>44500</v>
      </c>
      <c r="L337" s="24"/>
      <c r="M337" s="24" t="s">
        <v>25</v>
      </c>
      <c r="N337" s="22" t="s">
        <v>26</v>
      </c>
      <c r="O337" s="22"/>
      <c r="P337" s="27"/>
      <c r="R337" s="29"/>
      <c r="S337" s="22"/>
    </row>
    <row r="338" spans="1:19" ht="31.15" customHeight="1" x14ac:dyDescent="0.25">
      <c r="A338" s="22" t="s">
        <v>465</v>
      </c>
      <c r="B338" s="36" t="s">
        <v>19</v>
      </c>
      <c r="C338" s="22" t="s">
        <v>207</v>
      </c>
      <c r="D338" s="40" t="s">
        <v>470</v>
      </c>
      <c r="E338" s="22" t="s">
        <v>410</v>
      </c>
      <c r="F338" s="22"/>
      <c r="G338" s="86"/>
      <c r="H338" s="22" t="s">
        <v>471</v>
      </c>
      <c r="I338" s="24" t="s">
        <v>24</v>
      </c>
      <c r="J338" s="25" t="str">
        <f t="shared" ca="1" si="4"/>
        <v>Expires on</v>
      </c>
      <c r="K338" s="143">
        <v>44500</v>
      </c>
      <c r="L338" s="24"/>
      <c r="M338" s="24" t="s">
        <v>25</v>
      </c>
      <c r="N338" s="22" t="s">
        <v>26</v>
      </c>
      <c r="O338" s="22"/>
      <c r="P338" s="27"/>
      <c r="R338" s="29"/>
      <c r="S338" s="22"/>
    </row>
    <row r="339" spans="1:19" ht="15" customHeight="1" x14ac:dyDescent="0.25">
      <c r="A339" s="22" t="s">
        <v>472</v>
      </c>
      <c r="B339" s="23" t="s">
        <v>19</v>
      </c>
      <c r="C339" s="22" t="s">
        <v>20</v>
      </c>
      <c r="D339" s="40" t="s">
        <v>21</v>
      </c>
      <c r="E339" s="22" t="s">
        <v>473</v>
      </c>
      <c r="F339" s="7"/>
      <c r="G339" s="86">
        <v>637</v>
      </c>
      <c r="H339" s="22">
        <v>402098</v>
      </c>
      <c r="I339" s="24" t="s">
        <v>24</v>
      </c>
      <c r="J339" s="25" t="str">
        <f t="shared" ca="1" si="4"/>
        <v>Expires on</v>
      </c>
      <c r="K339" s="143">
        <v>44500</v>
      </c>
      <c r="L339" s="24"/>
      <c r="M339" s="24" t="s">
        <v>148</v>
      </c>
      <c r="N339" s="22" t="s">
        <v>26</v>
      </c>
      <c r="O339" s="22"/>
      <c r="P339" s="27"/>
      <c r="Q339" s="28" t="s">
        <v>474</v>
      </c>
      <c r="R339" s="29" t="s">
        <v>468</v>
      </c>
      <c r="S339" s="22"/>
    </row>
    <row r="340" spans="1:19" ht="15" customHeight="1" x14ac:dyDescent="0.25">
      <c r="A340" s="22" t="s">
        <v>472</v>
      </c>
      <c r="B340" s="23" t="s">
        <v>19</v>
      </c>
      <c r="C340" s="22" t="s">
        <v>35</v>
      </c>
      <c r="D340" s="40" t="s">
        <v>21</v>
      </c>
      <c r="E340" s="22" t="s">
        <v>286</v>
      </c>
      <c r="F340" s="7"/>
      <c r="G340" s="86"/>
      <c r="H340" s="22" t="s">
        <v>475</v>
      </c>
      <c r="I340" s="24" t="s">
        <v>24</v>
      </c>
      <c r="J340" s="25" t="str">
        <f t="shared" ca="1" si="4"/>
        <v>Expires on</v>
      </c>
      <c r="K340" s="143">
        <v>44500</v>
      </c>
      <c r="L340" s="24"/>
      <c r="M340" s="24" t="s">
        <v>148</v>
      </c>
      <c r="N340" s="22" t="s">
        <v>26</v>
      </c>
      <c r="O340" s="22"/>
      <c r="P340" s="27"/>
      <c r="R340" s="29" t="s">
        <v>468</v>
      </c>
      <c r="S340" s="22"/>
    </row>
    <row r="341" spans="1:19" ht="15" customHeight="1" x14ac:dyDescent="0.25">
      <c r="A341" s="22" t="s">
        <v>472</v>
      </c>
      <c r="B341" s="23" t="s">
        <v>19</v>
      </c>
      <c r="C341" s="22" t="s">
        <v>39</v>
      </c>
      <c r="D341" s="40" t="s">
        <v>21</v>
      </c>
      <c r="E341" s="22" t="s">
        <v>382</v>
      </c>
      <c r="F341" s="7"/>
      <c r="G341" s="86"/>
      <c r="H341" s="22" t="s">
        <v>476</v>
      </c>
      <c r="I341" s="24" t="s">
        <v>24</v>
      </c>
      <c r="J341" s="25" t="str">
        <f t="shared" ca="1" si="4"/>
        <v>Expires on</v>
      </c>
      <c r="K341" s="143">
        <v>44500</v>
      </c>
      <c r="L341" s="24"/>
      <c r="M341" s="24" t="s">
        <v>148</v>
      </c>
      <c r="N341" s="22" t="s">
        <v>26</v>
      </c>
      <c r="O341" s="22"/>
      <c r="P341" s="27"/>
      <c r="R341" s="29" t="s">
        <v>468</v>
      </c>
      <c r="S341" s="22"/>
    </row>
    <row r="342" spans="1:19" ht="15" customHeight="1" x14ac:dyDescent="0.25">
      <c r="A342" s="22" t="s">
        <v>472</v>
      </c>
      <c r="B342" s="23" t="s">
        <v>19</v>
      </c>
      <c r="C342" s="22" t="s">
        <v>45</v>
      </c>
      <c r="D342" s="40" t="s">
        <v>21</v>
      </c>
      <c r="E342" s="22" t="s">
        <v>382</v>
      </c>
      <c r="F342" s="7"/>
      <c r="G342" s="86"/>
      <c r="H342" s="22" t="s">
        <v>477</v>
      </c>
      <c r="I342" s="24" t="s">
        <v>24</v>
      </c>
      <c r="J342" s="25" t="str">
        <f t="shared" ca="1" si="4"/>
        <v>Expires on</v>
      </c>
      <c r="K342" s="143">
        <v>44500</v>
      </c>
      <c r="L342" s="24"/>
      <c r="M342" s="24" t="s">
        <v>148</v>
      </c>
      <c r="N342" s="22" t="s">
        <v>26</v>
      </c>
      <c r="O342" s="22"/>
      <c r="P342" s="27"/>
      <c r="R342" s="29" t="s">
        <v>468</v>
      </c>
      <c r="S342" s="22"/>
    </row>
    <row r="343" spans="1:19" ht="15" customHeight="1" x14ac:dyDescent="0.25">
      <c r="A343" s="22" t="s">
        <v>472</v>
      </c>
      <c r="B343" s="23" t="s">
        <v>19</v>
      </c>
      <c r="C343" s="22" t="s">
        <v>53</v>
      </c>
      <c r="D343" s="40" t="s">
        <v>21</v>
      </c>
      <c r="E343" s="22" t="s">
        <v>76</v>
      </c>
      <c r="F343" s="7"/>
      <c r="G343" s="86"/>
      <c r="H343" s="22" t="s">
        <v>478</v>
      </c>
      <c r="I343" s="24" t="s">
        <v>61</v>
      </c>
      <c r="J343" s="25" t="str">
        <f t="shared" ca="1" si="4"/>
        <v>Review Pending</v>
      </c>
      <c r="K343" s="26">
        <v>44094</v>
      </c>
      <c r="L343" s="24"/>
      <c r="M343" s="24" t="s">
        <v>148</v>
      </c>
      <c r="N343" s="22" t="s">
        <v>26</v>
      </c>
      <c r="O343" s="22"/>
      <c r="P343" s="27"/>
      <c r="R343" s="29"/>
      <c r="S343" s="22"/>
    </row>
    <row r="344" spans="1:19" ht="15" customHeight="1" x14ac:dyDescent="0.25">
      <c r="A344" s="22" t="s">
        <v>479</v>
      </c>
      <c r="B344" s="23" t="s">
        <v>19</v>
      </c>
      <c r="C344" s="22" t="s">
        <v>20</v>
      </c>
      <c r="D344" s="40" t="s">
        <v>21</v>
      </c>
      <c r="E344" s="22" t="s">
        <v>480</v>
      </c>
      <c r="F344" s="7"/>
      <c r="G344" s="86"/>
      <c r="H344" s="22" t="s">
        <v>481</v>
      </c>
      <c r="I344" s="24" t="s">
        <v>61</v>
      </c>
      <c r="J344" s="25" t="str">
        <f t="shared" ca="1" si="4"/>
        <v>Review Pending</v>
      </c>
      <c r="K344" s="26">
        <v>43989</v>
      </c>
      <c r="L344" s="24"/>
      <c r="M344" s="24" t="s">
        <v>148</v>
      </c>
      <c r="N344" s="22" t="s">
        <v>26</v>
      </c>
      <c r="O344" s="22"/>
      <c r="P344" s="27"/>
      <c r="R344" s="29"/>
      <c r="S344" s="22"/>
    </row>
    <row r="345" spans="1:19" ht="15" customHeight="1" x14ac:dyDescent="0.25">
      <c r="A345" s="22" t="s">
        <v>479</v>
      </c>
      <c r="B345" s="23" t="s">
        <v>19</v>
      </c>
      <c r="C345" s="22" t="s">
        <v>35</v>
      </c>
      <c r="D345" s="40" t="s">
        <v>21</v>
      </c>
      <c r="E345" s="22" t="s">
        <v>59</v>
      </c>
      <c r="F345" s="7"/>
      <c r="G345" s="86">
        <v>540</v>
      </c>
      <c r="H345" s="22">
        <v>407238</v>
      </c>
      <c r="I345" s="24" t="s">
        <v>24</v>
      </c>
      <c r="J345" s="25" t="str">
        <f t="shared" ca="1" si="4"/>
        <v>Expires on</v>
      </c>
      <c r="K345" s="143">
        <v>44500</v>
      </c>
      <c r="L345" s="24"/>
      <c r="M345" s="24" t="s">
        <v>148</v>
      </c>
      <c r="N345" s="22" t="s">
        <v>26</v>
      </c>
      <c r="O345" s="22"/>
      <c r="P345" s="27"/>
      <c r="R345" s="29"/>
      <c r="S345" s="22"/>
    </row>
    <row r="346" spans="1:19" ht="15" customHeight="1" x14ac:dyDescent="0.25">
      <c r="A346" s="22" t="s">
        <v>479</v>
      </c>
      <c r="B346" s="23" t="s">
        <v>19</v>
      </c>
      <c r="C346" s="22" t="s">
        <v>39</v>
      </c>
      <c r="D346" s="40" t="s">
        <v>21</v>
      </c>
      <c r="E346" s="22"/>
      <c r="F346" s="7"/>
      <c r="G346" s="86"/>
      <c r="H346" s="22"/>
      <c r="I346" s="24" t="s">
        <v>38</v>
      </c>
      <c r="J346" s="25" t="str">
        <f t="shared" si="4"/>
        <v>Accepting Applications</v>
      </c>
      <c r="K346" s="26"/>
      <c r="L346" s="24"/>
      <c r="M346" s="24" t="s">
        <v>148</v>
      </c>
      <c r="N346" s="22" t="s">
        <v>26</v>
      </c>
      <c r="O346" s="22"/>
      <c r="P346" s="27"/>
      <c r="R346" s="29"/>
      <c r="S346" s="22"/>
    </row>
    <row r="347" spans="1:19" ht="15" customHeight="1" x14ac:dyDescent="0.25">
      <c r="A347" s="22" t="s">
        <v>479</v>
      </c>
      <c r="B347" s="23" t="s">
        <v>19</v>
      </c>
      <c r="C347" s="22" t="s">
        <v>45</v>
      </c>
      <c r="D347" s="40" t="s">
        <v>21</v>
      </c>
      <c r="E347" s="22" t="s">
        <v>59</v>
      </c>
      <c r="F347" s="7"/>
      <c r="G347" s="86">
        <v>540</v>
      </c>
      <c r="H347" s="22">
        <v>407238</v>
      </c>
      <c r="I347" s="24" t="s">
        <v>24</v>
      </c>
      <c r="J347" s="25" t="str">
        <f t="shared" ca="1" si="4"/>
        <v>Expires on</v>
      </c>
      <c r="K347" s="143">
        <v>44500</v>
      </c>
      <c r="L347" s="24"/>
      <c r="M347" s="24" t="s">
        <v>148</v>
      </c>
      <c r="N347" s="22" t="s">
        <v>26</v>
      </c>
      <c r="O347" s="22"/>
      <c r="P347" s="27"/>
      <c r="R347" s="29"/>
      <c r="S347" s="22" t="s">
        <v>30</v>
      </c>
    </row>
    <row r="348" spans="1:19" s="70" customFormat="1" ht="15" customHeight="1" x14ac:dyDescent="0.25">
      <c r="A348" s="22" t="s">
        <v>479</v>
      </c>
      <c r="B348" s="23" t="s">
        <v>19</v>
      </c>
      <c r="C348" s="22" t="s">
        <v>53</v>
      </c>
      <c r="D348" s="40" t="s">
        <v>21</v>
      </c>
      <c r="E348" s="22" t="s">
        <v>482</v>
      </c>
      <c r="F348" s="7"/>
      <c r="G348" s="86"/>
      <c r="H348" s="22" t="s">
        <v>483</v>
      </c>
      <c r="I348" s="24" t="s">
        <v>24</v>
      </c>
      <c r="J348" s="25" t="str">
        <f t="shared" ca="1" si="4"/>
        <v>Expires on</v>
      </c>
      <c r="K348" s="143">
        <v>44500</v>
      </c>
      <c r="L348" s="24"/>
      <c r="M348" s="24" t="s">
        <v>148</v>
      </c>
      <c r="N348" s="22" t="s">
        <v>26</v>
      </c>
      <c r="O348" s="22"/>
      <c r="P348" s="64"/>
      <c r="Q348" s="64"/>
      <c r="R348" s="69"/>
      <c r="S348" s="64"/>
    </row>
    <row r="349" spans="1:19" ht="15" customHeight="1" x14ac:dyDescent="0.25">
      <c r="A349" s="64" t="s">
        <v>484</v>
      </c>
      <c r="B349" s="65" t="s">
        <v>19</v>
      </c>
      <c r="C349" s="64" t="s">
        <v>485</v>
      </c>
      <c r="D349" s="73" t="s">
        <v>51</v>
      </c>
      <c r="E349" s="64"/>
      <c r="F349" s="66"/>
      <c r="G349" s="89"/>
      <c r="H349" s="64"/>
      <c r="I349" s="67" t="s">
        <v>51</v>
      </c>
      <c r="J349" s="77" t="str">
        <f t="shared" ca="1" si="4"/>
        <v>Not Eligible</v>
      </c>
      <c r="K349" s="68"/>
      <c r="L349" s="67"/>
      <c r="M349" s="67" t="s">
        <v>148</v>
      </c>
      <c r="N349" s="64" t="s">
        <v>26</v>
      </c>
      <c r="O349" s="64"/>
      <c r="P349" s="27" t="s">
        <v>486</v>
      </c>
      <c r="Q349" s="28" t="s">
        <v>487</v>
      </c>
      <c r="R349" s="29"/>
      <c r="S349" s="22"/>
    </row>
    <row r="350" spans="1:19" s="70" customFormat="1" ht="15" customHeight="1" x14ac:dyDescent="0.25">
      <c r="A350" s="22" t="s">
        <v>488</v>
      </c>
      <c r="B350" s="23" t="s">
        <v>19</v>
      </c>
      <c r="C350" s="22" t="s">
        <v>20</v>
      </c>
      <c r="D350" s="40" t="s">
        <v>21</v>
      </c>
      <c r="E350" s="22" t="s">
        <v>489</v>
      </c>
      <c r="F350" s="22"/>
      <c r="G350" s="86"/>
      <c r="H350" s="22" t="s">
        <v>490</v>
      </c>
      <c r="I350" s="24" t="s">
        <v>48</v>
      </c>
      <c r="J350" s="25" t="str">
        <f t="shared" ca="1" si="4"/>
        <v>Approved</v>
      </c>
      <c r="K350" s="26">
        <v>43616</v>
      </c>
      <c r="L350" s="24"/>
      <c r="M350" s="24" t="s">
        <v>142</v>
      </c>
      <c r="N350" s="22" t="s">
        <v>26</v>
      </c>
      <c r="O350" s="22"/>
      <c r="P350" s="64"/>
      <c r="Q350" s="64"/>
      <c r="R350" s="69"/>
      <c r="S350" s="64"/>
    </row>
    <row r="351" spans="1:19" ht="15" customHeight="1" x14ac:dyDescent="0.25">
      <c r="A351" s="64" t="s">
        <v>488</v>
      </c>
      <c r="B351" s="71" t="s">
        <v>31</v>
      </c>
      <c r="C351" s="64" t="s">
        <v>20</v>
      </c>
      <c r="D351" s="73" t="s">
        <v>21</v>
      </c>
      <c r="E351" s="64"/>
      <c r="F351" s="64"/>
      <c r="G351" s="89"/>
      <c r="H351" s="64"/>
      <c r="I351" s="67" t="s">
        <v>51</v>
      </c>
      <c r="J351" s="77" t="str">
        <f t="shared" ca="1" si="4"/>
        <v>Not Eligible</v>
      </c>
      <c r="K351" s="68"/>
      <c r="L351" s="67"/>
      <c r="M351" s="67" t="s">
        <v>142</v>
      </c>
      <c r="N351" s="64" t="s">
        <v>26</v>
      </c>
      <c r="O351" s="64" t="s">
        <v>491</v>
      </c>
      <c r="P351" s="27"/>
      <c r="R351" s="29"/>
      <c r="S351" s="22"/>
    </row>
    <row r="352" spans="1:19" ht="15" customHeight="1" x14ac:dyDescent="0.25">
      <c r="A352" s="22" t="s">
        <v>488</v>
      </c>
      <c r="B352" s="23" t="s">
        <v>19</v>
      </c>
      <c r="C352" s="22" t="s">
        <v>35</v>
      </c>
      <c r="D352" s="40" t="s">
        <v>21</v>
      </c>
      <c r="E352" s="22" t="s">
        <v>492</v>
      </c>
      <c r="F352" s="22"/>
      <c r="G352" s="86"/>
      <c r="H352" s="22" t="s">
        <v>490</v>
      </c>
      <c r="I352" s="24" t="s">
        <v>48</v>
      </c>
      <c r="J352" s="25" t="str">
        <f t="shared" ca="1" si="4"/>
        <v>Approved</v>
      </c>
      <c r="K352" s="143">
        <v>44500</v>
      </c>
      <c r="L352" s="24"/>
      <c r="M352" s="24" t="s">
        <v>142</v>
      </c>
      <c r="N352" s="22" t="s">
        <v>26</v>
      </c>
      <c r="O352" s="22" t="s">
        <v>493</v>
      </c>
      <c r="P352" s="27"/>
      <c r="Q352" s="28" t="s">
        <v>494</v>
      </c>
      <c r="R352" s="29"/>
      <c r="S352" s="22"/>
    </row>
    <row r="353" spans="1:19" ht="15" customHeight="1" x14ac:dyDescent="0.25">
      <c r="A353" s="22" t="s">
        <v>488</v>
      </c>
      <c r="B353" s="36" t="s">
        <v>31</v>
      </c>
      <c r="C353" s="22" t="s">
        <v>35</v>
      </c>
      <c r="D353" s="40" t="s">
        <v>21</v>
      </c>
      <c r="E353" s="22" t="s">
        <v>495</v>
      </c>
      <c r="F353" s="22"/>
      <c r="G353" s="86"/>
      <c r="H353" s="22" t="s">
        <v>496</v>
      </c>
      <c r="I353" s="24" t="s">
        <v>61</v>
      </c>
      <c r="J353" s="25" t="str">
        <f t="shared" ca="1" si="4"/>
        <v>Review Pending</v>
      </c>
      <c r="K353" s="26">
        <v>44033</v>
      </c>
      <c r="L353" s="24"/>
      <c r="M353" s="24" t="s">
        <v>142</v>
      </c>
      <c r="N353" s="22" t="s">
        <v>26</v>
      </c>
      <c r="O353" s="22"/>
      <c r="P353" s="27"/>
      <c r="R353" s="29"/>
      <c r="S353" s="22"/>
    </row>
    <row r="354" spans="1:19" s="70" customFormat="1" ht="15" customHeight="1" x14ac:dyDescent="0.25">
      <c r="A354" s="22" t="s">
        <v>488</v>
      </c>
      <c r="B354" s="23" t="s">
        <v>19</v>
      </c>
      <c r="C354" s="22" t="s">
        <v>39</v>
      </c>
      <c r="D354" s="40" t="s">
        <v>21</v>
      </c>
      <c r="E354" s="22" t="s">
        <v>140</v>
      </c>
      <c r="F354" s="22"/>
      <c r="G354" s="86"/>
      <c r="H354" s="22" t="s">
        <v>497</v>
      </c>
      <c r="I354" s="24" t="s">
        <v>24</v>
      </c>
      <c r="J354" s="25" t="str">
        <f t="shared" ca="1" si="4"/>
        <v>Expires on</v>
      </c>
      <c r="K354" s="143">
        <v>44500</v>
      </c>
      <c r="L354" s="24"/>
      <c r="M354" s="24" t="s">
        <v>142</v>
      </c>
      <c r="N354" s="22" t="s">
        <v>26</v>
      </c>
      <c r="O354" s="22"/>
      <c r="P354" s="64"/>
      <c r="Q354" s="64"/>
      <c r="R354" s="69" t="s">
        <v>498</v>
      </c>
      <c r="S354" s="64"/>
    </row>
    <row r="355" spans="1:19" ht="15" customHeight="1" x14ac:dyDescent="0.25">
      <c r="A355" s="64" t="s">
        <v>488</v>
      </c>
      <c r="B355" s="71" t="s">
        <v>31</v>
      </c>
      <c r="C355" s="64" t="s">
        <v>39</v>
      </c>
      <c r="D355" s="73" t="s">
        <v>21</v>
      </c>
      <c r="E355" s="64"/>
      <c r="F355" s="64"/>
      <c r="G355" s="89"/>
      <c r="H355" s="64"/>
      <c r="I355" s="67" t="s">
        <v>51</v>
      </c>
      <c r="J355" s="77" t="str">
        <f t="shared" ca="1" si="4"/>
        <v>Not Eligible</v>
      </c>
      <c r="K355" s="68"/>
      <c r="L355" s="67"/>
      <c r="M355" s="67" t="s">
        <v>142</v>
      </c>
      <c r="N355" s="64" t="s">
        <v>26</v>
      </c>
      <c r="O355" s="64" t="s">
        <v>499</v>
      </c>
      <c r="P355" s="27" t="s">
        <v>486</v>
      </c>
      <c r="R355" s="29"/>
      <c r="S355" s="22"/>
    </row>
    <row r="356" spans="1:19" ht="15" customHeight="1" x14ac:dyDescent="0.25">
      <c r="A356" s="22" t="s">
        <v>488</v>
      </c>
      <c r="B356" s="23" t="s">
        <v>19</v>
      </c>
      <c r="C356" s="22" t="s">
        <v>45</v>
      </c>
      <c r="D356" s="40" t="s">
        <v>21</v>
      </c>
      <c r="E356" s="22" t="s">
        <v>369</v>
      </c>
      <c r="F356" s="22"/>
      <c r="G356" s="86"/>
      <c r="H356" s="22" t="s">
        <v>490</v>
      </c>
      <c r="I356" s="24" t="s">
        <v>48</v>
      </c>
      <c r="J356" s="25" t="str">
        <f t="shared" ca="1" si="4"/>
        <v>Approved</v>
      </c>
      <c r="K356" s="26">
        <v>43616</v>
      </c>
      <c r="L356" s="24"/>
      <c r="M356" s="24" t="s">
        <v>142</v>
      </c>
      <c r="N356" s="22" t="s">
        <v>26</v>
      </c>
      <c r="O356" s="22" t="s">
        <v>500</v>
      </c>
      <c r="P356" s="27"/>
      <c r="R356" s="29"/>
      <c r="S356" s="22"/>
    </row>
    <row r="357" spans="1:19" ht="15" customHeight="1" x14ac:dyDescent="0.25">
      <c r="A357" s="22" t="s">
        <v>488</v>
      </c>
      <c r="B357" s="36" t="s">
        <v>31</v>
      </c>
      <c r="C357" s="22" t="s">
        <v>45</v>
      </c>
      <c r="D357" s="40" t="s">
        <v>21</v>
      </c>
      <c r="E357" s="22" t="s">
        <v>83</v>
      </c>
      <c r="F357" s="22"/>
      <c r="G357" s="86"/>
      <c r="H357" s="22" t="s">
        <v>501</v>
      </c>
      <c r="I357" s="24" t="s">
        <v>24</v>
      </c>
      <c r="J357" s="25" t="str">
        <f t="shared" ref="J357:J426" ca="1" si="5">IF(AND($I357&lt;&gt;"Not Eligible",$K357=""),$I357,IF(AND($I357="Active",$K357&lt;$L$3),"Expired",IF(AND($I357="Comment period",$K357&lt;$L$14),"Pending",IF($I357="Comment period","Comment period until",IF(AND($I357="Active",$K357&lt;$L$7),"In Lottery until",IF(AND($I357="Active",$K357&lt;$L$11),"Expires in &lt; 60 days (Not Renewed)",IF(AND($I357="Active",$K357&gt;$L$3),"Expires on",IF(AND($I357="Renewed",$K357&lt;$L$3),"Renewal pending",$I357))))))))</f>
        <v>Expires on</v>
      </c>
      <c r="K357" s="143">
        <v>44500</v>
      </c>
      <c r="L357" s="24"/>
      <c r="M357" s="24" t="s">
        <v>142</v>
      </c>
      <c r="N357" s="22" t="s">
        <v>26</v>
      </c>
      <c r="O357" s="22" t="s">
        <v>502</v>
      </c>
      <c r="P357" s="27"/>
      <c r="R357" s="29"/>
      <c r="S357" s="22"/>
    </row>
    <row r="358" spans="1:19" ht="15" customHeight="1" x14ac:dyDescent="0.25">
      <c r="A358" s="22" t="s">
        <v>488</v>
      </c>
      <c r="B358" s="23" t="s">
        <v>19</v>
      </c>
      <c r="C358" s="22" t="s">
        <v>53</v>
      </c>
      <c r="D358" s="40" t="s">
        <v>21</v>
      </c>
      <c r="E358" s="22" t="s">
        <v>140</v>
      </c>
      <c r="F358" s="22"/>
      <c r="G358" s="86"/>
      <c r="H358" s="22" t="s">
        <v>497</v>
      </c>
      <c r="I358" s="24" t="s">
        <v>24</v>
      </c>
      <c r="J358" s="25" t="str">
        <f t="shared" ca="1" si="5"/>
        <v>Expires on</v>
      </c>
      <c r="K358" s="143">
        <v>44500</v>
      </c>
      <c r="L358" s="24"/>
      <c r="M358" s="24" t="s">
        <v>142</v>
      </c>
      <c r="N358" s="22" t="s">
        <v>26</v>
      </c>
      <c r="O358" s="22"/>
      <c r="P358" s="27"/>
      <c r="R358" s="29" t="s">
        <v>498</v>
      </c>
      <c r="S358" s="22"/>
    </row>
    <row r="359" spans="1:19" ht="15" customHeight="1" x14ac:dyDescent="0.25">
      <c r="A359" s="22" t="s">
        <v>488</v>
      </c>
      <c r="B359" s="36" t="s">
        <v>31</v>
      </c>
      <c r="C359" s="22" t="s">
        <v>53</v>
      </c>
      <c r="D359" s="40" t="s">
        <v>21</v>
      </c>
      <c r="E359" s="22" t="s">
        <v>503</v>
      </c>
      <c r="F359" s="22"/>
      <c r="G359" s="86">
        <v>561</v>
      </c>
      <c r="H359" s="22">
        <v>406235</v>
      </c>
      <c r="I359" s="24" t="s">
        <v>24</v>
      </c>
      <c r="J359" s="25" t="str">
        <f t="shared" ca="1" si="5"/>
        <v>Expires on</v>
      </c>
      <c r="K359" s="143">
        <v>44500</v>
      </c>
      <c r="L359" s="24"/>
      <c r="M359" s="24" t="s">
        <v>142</v>
      </c>
      <c r="N359" s="22" t="s">
        <v>26</v>
      </c>
      <c r="O359" s="22"/>
      <c r="P359" s="27"/>
      <c r="R359" s="29"/>
      <c r="S359" s="22"/>
    </row>
    <row r="360" spans="1:19" ht="15" customHeight="1" x14ac:dyDescent="0.25">
      <c r="A360" s="80" t="s">
        <v>504</v>
      </c>
      <c r="B360" s="84" t="s">
        <v>19</v>
      </c>
      <c r="C360" s="80" t="s">
        <v>20</v>
      </c>
      <c r="D360" s="40" t="s">
        <v>21</v>
      </c>
      <c r="E360" s="80" t="s">
        <v>83</v>
      </c>
      <c r="G360" s="91"/>
      <c r="H360" s="81" t="s">
        <v>505</v>
      </c>
      <c r="I360" s="82" t="s">
        <v>48</v>
      </c>
      <c r="J360" s="25" t="str">
        <f t="shared" ca="1" si="5"/>
        <v>Approved</v>
      </c>
      <c r="K360" s="83">
        <v>43972</v>
      </c>
      <c r="M360" s="24" t="s">
        <v>142</v>
      </c>
      <c r="N360" s="80" t="s">
        <v>26</v>
      </c>
      <c r="P360" s="27"/>
      <c r="R360" s="29"/>
      <c r="S360" s="22"/>
    </row>
    <row r="361" spans="1:19" ht="15" customHeight="1" x14ac:dyDescent="0.25">
      <c r="A361" s="80" t="s">
        <v>504</v>
      </c>
      <c r="B361" s="84" t="s">
        <v>19</v>
      </c>
      <c r="C361" s="80" t="s">
        <v>39</v>
      </c>
      <c r="D361" s="40" t="s">
        <v>21</v>
      </c>
      <c r="E361" s="80" t="s">
        <v>83</v>
      </c>
      <c r="G361" s="91"/>
      <c r="H361" s="81" t="s">
        <v>505</v>
      </c>
      <c r="I361" s="82" t="s">
        <v>48</v>
      </c>
      <c r="J361" s="25" t="str">
        <f t="shared" ca="1" si="5"/>
        <v>Approved</v>
      </c>
      <c r="K361" s="83">
        <v>43972</v>
      </c>
      <c r="M361" s="24" t="s">
        <v>142</v>
      </c>
      <c r="N361" s="80" t="s">
        <v>26</v>
      </c>
      <c r="P361" s="27"/>
      <c r="R361" s="29"/>
      <c r="S361" s="22"/>
    </row>
    <row r="362" spans="1:19" ht="15" customHeight="1" x14ac:dyDescent="0.25">
      <c r="A362" s="80" t="s">
        <v>504</v>
      </c>
      <c r="B362" s="84" t="s">
        <v>19</v>
      </c>
      <c r="C362" s="80" t="s">
        <v>53</v>
      </c>
      <c r="D362" s="40" t="s">
        <v>21</v>
      </c>
      <c r="E362" s="80" t="s">
        <v>83</v>
      </c>
      <c r="G362" s="91"/>
      <c r="H362" s="81" t="s">
        <v>505</v>
      </c>
      <c r="I362" s="82" t="s">
        <v>48</v>
      </c>
      <c r="J362" s="25" t="str">
        <f t="shared" ca="1" si="5"/>
        <v>Approved</v>
      </c>
      <c r="K362" s="83">
        <v>43972</v>
      </c>
      <c r="M362" s="24" t="s">
        <v>142</v>
      </c>
      <c r="N362" s="80" t="s">
        <v>26</v>
      </c>
      <c r="P362" s="27"/>
      <c r="R362" s="29"/>
      <c r="S362" s="22"/>
    </row>
    <row r="363" spans="1:19" ht="15" customHeight="1" x14ac:dyDescent="0.25">
      <c r="A363" s="22" t="s">
        <v>506</v>
      </c>
      <c r="B363" s="23" t="s">
        <v>19</v>
      </c>
      <c r="C363" s="22" t="s">
        <v>20</v>
      </c>
      <c r="D363" s="40" t="s">
        <v>21</v>
      </c>
      <c r="E363" s="22" t="s">
        <v>140</v>
      </c>
      <c r="F363" s="7"/>
      <c r="G363" s="86">
        <v>576</v>
      </c>
      <c r="H363" s="22">
        <v>407233</v>
      </c>
      <c r="I363" s="24" t="s">
        <v>24</v>
      </c>
      <c r="J363" s="25" t="str">
        <f t="shared" ca="1" si="5"/>
        <v>Expires on</v>
      </c>
      <c r="K363" s="143">
        <v>44500</v>
      </c>
      <c r="L363" s="24"/>
      <c r="M363" s="24" t="s">
        <v>142</v>
      </c>
      <c r="N363" s="22" t="s">
        <v>26</v>
      </c>
      <c r="O363" s="22"/>
      <c r="P363" s="27"/>
      <c r="R363" s="29" t="s">
        <v>507</v>
      </c>
      <c r="S363" s="22"/>
    </row>
    <row r="364" spans="1:19" ht="15.75" customHeight="1" x14ac:dyDescent="0.25">
      <c r="A364" s="22" t="s">
        <v>506</v>
      </c>
      <c r="B364" s="23" t="s">
        <v>19</v>
      </c>
      <c r="C364" s="22" t="s">
        <v>35</v>
      </c>
      <c r="D364" s="40" t="s">
        <v>21</v>
      </c>
      <c r="E364" s="22" t="s">
        <v>427</v>
      </c>
      <c r="F364" s="22"/>
      <c r="G364" s="86"/>
      <c r="H364" s="22" t="s">
        <v>508</v>
      </c>
      <c r="I364" s="24" t="s">
        <v>61</v>
      </c>
      <c r="J364" s="25" t="str">
        <f t="shared" ca="1" si="5"/>
        <v>Review Pending</v>
      </c>
      <c r="K364" s="26">
        <v>43959</v>
      </c>
      <c r="L364" s="24"/>
      <c r="M364" s="24" t="s">
        <v>142</v>
      </c>
      <c r="N364" s="22" t="s">
        <v>26</v>
      </c>
      <c r="O364" s="22"/>
      <c r="P364" s="27"/>
      <c r="R364" s="29" t="s">
        <v>507</v>
      </c>
      <c r="S364" s="22"/>
    </row>
    <row r="365" spans="1:19" ht="15" customHeight="1" x14ac:dyDescent="0.25">
      <c r="A365" s="22" t="s">
        <v>506</v>
      </c>
      <c r="B365" s="23" t="s">
        <v>19</v>
      </c>
      <c r="C365" s="22" t="s">
        <v>39</v>
      </c>
      <c r="D365" s="40" t="s">
        <v>21</v>
      </c>
      <c r="E365" s="22" t="s">
        <v>509</v>
      </c>
      <c r="F365" s="22"/>
      <c r="G365" s="86"/>
      <c r="H365" s="22" t="s">
        <v>510</v>
      </c>
      <c r="I365" s="24" t="s">
        <v>61</v>
      </c>
      <c r="J365" s="25" t="str">
        <f t="shared" ca="1" si="5"/>
        <v>Review Pending</v>
      </c>
      <c r="K365" s="26">
        <v>43961</v>
      </c>
      <c r="L365" s="24"/>
      <c r="M365" s="24" t="s">
        <v>142</v>
      </c>
      <c r="N365" s="22" t="s">
        <v>26</v>
      </c>
      <c r="O365" s="22" t="s">
        <v>511</v>
      </c>
      <c r="P365" s="27"/>
      <c r="R365" s="29" t="s">
        <v>507</v>
      </c>
      <c r="S365" s="22"/>
    </row>
    <row r="366" spans="1:19" ht="15" customHeight="1" x14ac:dyDescent="0.25">
      <c r="A366" s="22" t="s">
        <v>506</v>
      </c>
      <c r="B366" s="23" t="s">
        <v>19</v>
      </c>
      <c r="C366" s="22" t="s">
        <v>45</v>
      </c>
      <c r="D366" s="40" t="s">
        <v>21</v>
      </c>
      <c r="E366" s="22"/>
      <c r="F366" s="22"/>
      <c r="G366" s="86"/>
      <c r="H366" s="22"/>
      <c r="I366" s="24" t="s">
        <v>38</v>
      </c>
      <c r="J366" s="25" t="str">
        <f t="shared" ca="1" si="5"/>
        <v>Accepting Applications</v>
      </c>
      <c r="K366" s="26">
        <v>43960</v>
      </c>
      <c r="L366" s="24"/>
      <c r="M366" s="24" t="s">
        <v>142</v>
      </c>
      <c r="N366" s="22" t="s">
        <v>26</v>
      </c>
      <c r="O366" s="22"/>
      <c r="P366" s="27"/>
      <c r="R366" s="29" t="s">
        <v>507</v>
      </c>
      <c r="S366" s="22"/>
    </row>
    <row r="367" spans="1:19" ht="15" customHeight="1" x14ac:dyDescent="0.25">
      <c r="A367" s="22" t="s">
        <v>506</v>
      </c>
      <c r="B367" s="23" t="s">
        <v>19</v>
      </c>
      <c r="C367" s="22" t="s">
        <v>53</v>
      </c>
      <c r="D367" s="40" t="s">
        <v>21</v>
      </c>
      <c r="E367" s="22" t="s">
        <v>427</v>
      </c>
      <c r="F367" s="22"/>
      <c r="G367" s="86"/>
      <c r="H367" s="22" t="s">
        <v>508</v>
      </c>
      <c r="I367" s="24" t="s">
        <v>61</v>
      </c>
      <c r="J367" s="25" t="str">
        <f t="shared" ca="1" si="5"/>
        <v>Review Pending</v>
      </c>
      <c r="K367" s="26">
        <v>43959</v>
      </c>
      <c r="L367" s="24"/>
      <c r="M367" s="24" t="s">
        <v>142</v>
      </c>
      <c r="N367" s="22" t="s">
        <v>26</v>
      </c>
      <c r="O367" s="22"/>
      <c r="P367" s="27"/>
      <c r="R367" s="29" t="s">
        <v>507</v>
      </c>
      <c r="S367" s="22"/>
    </row>
    <row r="368" spans="1:19" ht="15" customHeight="1" x14ac:dyDescent="0.25">
      <c r="A368" s="80" t="s">
        <v>512</v>
      </c>
      <c r="B368" s="23" t="s">
        <v>19</v>
      </c>
      <c r="C368" s="80" t="s">
        <v>20</v>
      </c>
      <c r="D368" s="40" t="s">
        <v>21</v>
      </c>
      <c r="E368" s="80" t="s">
        <v>168</v>
      </c>
      <c r="G368" s="91"/>
      <c r="H368" s="81" t="s">
        <v>513</v>
      </c>
      <c r="I368" s="82" t="s">
        <v>114</v>
      </c>
      <c r="J368" s="25" t="str">
        <f t="shared" ca="1" si="5"/>
        <v>Applied</v>
      </c>
      <c r="K368" s="83">
        <v>43889</v>
      </c>
      <c r="M368" s="24" t="s">
        <v>142</v>
      </c>
      <c r="N368" s="80" t="s">
        <v>26</v>
      </c>
      <c r="P368" s="27"/>
      <c r="R368" s="29"/>
      <c r="S368" s="22"/>
    </row>
    <row r="369" spans="1:19" ht="15" customHeight="1" x14ac:dyDescent="0.25">
      <c r="A369" s="80" t="s">
        <v>512</v>
      </c>
      <c r="B369" s="23" t="s">
        <v>19</v>
      </c>
      <c r="C369" s="80" t="s">
        <v>35</v>
      </c>
      <c r="D369" s="40" t="s">
        <v>21</v>
      </c>
      <c r="E369" s="80" t="s">
        <v>168</v>
      </c>
      <c r="G369" s="91"/>
      <c r="H369" s="81" t="s">
        <v>514</v>
      </c>
      <c r="I369" s="82" t="s">
        <v>24</v>
      </c>
      <c r="J369" s="25" t="str">
        <f t="shared" ca="1" si="5"/>
        <v>Expires on</v>
      </c>
      <c r="K369" s="143">
        <v>44500</v>
      </c>
      <c r="M369" s="24" t="s">
        <v>142</v>
      </c>
      <c r="N369" s="80" t="s">
        <v>26</v>
      </c>
      <c r="P369" s="27"/>
      <c r="R369" s="29"/>
      <c r="S369" s="22"/>
    </row>
    <row r="370" spans="1:19" ht="15" customHeight="1" x14ac:dyDescent="0.25">
      <c r="A370" s="80" t="s">
        <v>512</v>
      </c>
      <c r="B370" s="23" t="s">
        <v>19</v>
      </c>
      <c r="C370" s="80" t="s">
        <v>39</v>
      </c>
      <c r="D370" s="40" t="s">
        <v>21</v>
      </c>
      <c r="E370" s="80" t="s">
        <v>168</v>
      </c>
      <c r="G370" s="91"/>
      <c r="H370" s="81" t="s">
        <v>513</v>
      </c>
      <c r="I370" s="82" t="s">
        <v>114</v>
      </c>
      <c r="J370" s="25" t="str">
        <f t="shared" ca="1" si="5"/>
        <v>Applied</v>
      </c>
      <c r="K370" s="83">
        <v>43889</v>
      </c>
      <c r="M370" s="24" t="s">
        <v>142</v>
      </c>
      <c r="N370" s="80" t="s">
        <v>26</v>
      </c>
      <c r="P370" s="27"/>
      <c r="R370" s="29"/>
      <c r="S370" s="22"/>
    </row>
    <row r="371" spans="1:19" ht="15" customHeight="1" x14ac:dyDescent="0.25">
      <c r="A371" s="80" t="s">
        <v>512</v>
      </c>
      <c r="B371" s="23" t="s">
        <v>19</v>
      </c>
      <c r="C371" s="80" t="s">
        <v>45</v>
      </c>
      <c r="D371" s="40" t="s">
        <v>21</v>
      </c>
      <c r="E371" s="80" t="s">
        <v>168</v>
      </c>
      <c r="G371" s="91"/>
      <c r="H371" s="81" t="s">
        <v>514</v>
      </c>
      <c r="I371" s="82" t="s">
        <v>24</v>
      </c>
      <c r="J371" s="25" t="str">
        <f t="shared" ca="1" si="5"/>
        <v>Expires on</v>
      </c>
      <c r="K371" s="143">
        <v>44500</v>
      </c>
      <c r="M371" s="24" t="s">
        <v>142</v>
      </c>
      <c r="N371" s="80" t="s">
        <v>26</v>
      </c>
      <c r="P371" s="27"/>
      <c r="R371" s="29"/>
      <c r="S371" s="22"/>
    </row>
    <row r="372" spans="1:19" ht="15" customHeight="1" x14ac:dyDescent="0.25">
      <c r="A372" s="80" t="s">
        <v>512</v>
      </c>
      <c r="B372" s="23" t="s">
        <v>19</v>
      </c>
      <c r="C372" s="80" t="s">
        <v>53</v>
      </c>
      <c r="D372" s="40" t="s">
        <v>21</v>
      </c>
      <c r="E372" s="80" t="s">
        <v>168</v>
      </c>
      <c r="G372" s="91"/>
      <c r="H372" s="81" t="s">
        <v>514</v>
      </c>
      <c r="I372" s="82" t="s">
        <v>24</v>
      </c>
      <c r="J372" s="25" t="str">
        <f t="shared" ca="1" si="5"/>
        <v>Expires on</v>
      </c>
      <c r="K372" s="143">
        <v>44500</v>
      </c>
      <c r="M372" s="24" t="s">
        <v>142</v>
      </c>
      <c r="N372" s="80" t="s">
        <v>26</v>
      </c>
      <c r="P372" s="27"/>
      <c r="R372" s="29"/>
      <c r="S372" s="22"/>
    </row>
    <row r="373" spans="1:19" ht="15" customHeight="1" x14ac:dyDescent="0.25">
      <c r="A373" s="22" t="s">
        <v>515</v>
      </c>
      <c r="B373" s="36" t="s">
        <v>19</v>
      </c>
      <c r="C373" s="22" t="s">
        <v>20</v>
      </c>
      <c r="D373" s="40" t="s">
        <v>21</v>
      </c>
      <c r="E373" s="22" t="s">
        <v>124</v>
      </c>
      <c r="F373" s="22"/>
      <c r="G373" s="86"/>
      <c r="H373" s="22" t="s">
        <v>516</v>
      </c>
      <c r="I373" s="24" t="s">
        <v>24</v>
      </c>
      <c r="J373" s="25" t="str">
        <f t="shared" ca="1" si="5"/>
        <v>Expires on</v>
      </c>
      <c r="K373" s="143">
        <v>44500</v>
      </c>
      <c r="L373" s="24"/>
      <c r="M373" s="24" t="s">
        <v>142</v>
      </c>
      <c r="N373" s="22" t="s">
        <v>26</v>
      </c>
      <c r="O373" s="22"/>
      <c r="P373" s="27"/>
      <c r="R373" s="29"/>
      <c r="S373" s="22"/>
    </row>
    <row r="374" spans="1:19" ht="15" customHeight="1" x14ac:dyDescent="0.25">
      <c r="A374" s="22" t="s">
        <v>515</v>
      </c>
      <c r="B374" s="36" t="s">
        <v>19</v>
      </c>
      <c r="C374" s="22" t="s">
        <v>35</v>
      </c>
      <c r="D374" s="40" t="s">
        <v>21</v>
      </c>
      <c r="E374" s="22" t="s">
        <v>124</v>
      </c>
      <c r="F374" s="22"/>
      <c r="G374" s="86"/>
      <c r="H374" s="22" t="s">
        <v>516</v>
      </c>
      <c r="I374" s="24" t="s">
        <v>24</v>
      </c>
      <c r="J374" s="25" t="str">
        <f t="shared" ca="1" si="5"/>
        <v>Expires on</v>
      </c>
      <c r="K374" s="143">
        <v>44500</v>
      </c>
      <c r="L374" s="24"/>
      <c r="M374" s="24" t="s">
        <v>142</v>
      </c>
      <c r="N374" s="22" t="s">
        <v>26</v>
      </c>
      <c r="O374" s="22"/>
      <c r="P374" s="27"/>
      <c r="R374" s="29"/>
      <c r="S374" s="22"/>
    </row>
    <row r="375" spans="1:19" ht="15" customHeight="1" x14ac:dyDescent="0.25">
      <c r="A375" s="22" t="s">
        <v>515</v>
      </c>
      <c r="B375" s="36" t="s">
        <v>19</v>
      </c>
      <c r="C375" s="22" t="s">
        <v>39</v>
      </c>
      <c r="D375" s="40" t="s">
        <v>21</v>
      </c>
      <c r="E375" s="22" t="s">
        <v>124</v>
      </c>
      <c r="F375" s="22"/>
      <c r="G375" s="86"/>
      <c r="H375" s="22" t="s">
        <v>516</v>
      </c>
      <c r="I375" s="24" t="s">
        <v>24</v>
      </c>
      <c r="J375" s="25" t="str">
        <f t="shared" ca="1" si="5"/>
        <v>Expires on</v>
      </c>
      <c r="K375" s="143">
        <v>44500</v>
      </c>
      <c r="L375" s="24"/>
      <c r="M375" s="24" t="s">
        <v>142</v>
      </c>
      <c r="N375" s="22" t="s">
        <v>26</v>
      </c>
      <c r="O375" s="22"/>
      <c r="P375" s="27"/>
      <c r="R375" s="29"/>
      <c r="S375" s="22"/>
    </row>
    <row r="376" spans="1:19" ht="15" customHeight="1" x14ac:dyDescent="0.25">
      <c r="A376" s="22" t="s">
        <v>515</v>
      </c>
      <c r="B376" s="36" t="s">
        <v>19</v>
      </c>
      <c r="C376" s="22" t="s">
        <v>45</v>
      </c>
      <c r="D376" s="40" t="s">
        <v>21</v>
      </c>
      <c r="E376" s="22" t="s">
        <v>124</v>
      </c>
      <c r="F376" s="22"/>
      <c r="G376" s="86"/>
      <c r="H376" s="22" t="s">
        <v>516</v>
      </c>
      <c r="I376" s="24" t="s">
        <v>24</v>
      </c>
      <c r="J376" s="25" t="str">
        <f t="shared" ca="1" si="5"/>
        <v>Expires on</v>
      </c>
      <c r="K376" s="143">
        <v>44500</v>
      </c>
      <c r="L376" s="24"/>
      <c r="M376" s="24" t="s">
        <v>142</v>
      </c>
      <c r="N376" s="22" t="s">
        <v>26</v>
      </c>
      <c r="O376" s="22"/>
      <c r="P376" s="27"/>
      <c r="R376" s="29"/>
      <c r="S376" s="22"/>
    </row>
    <row r="377" spans="1:19" ht="15" customHeight="1" x14ac:dyDescent="0.25">
      <c r="A377" s="22" t="s">
        <v>515</v>
      </c>
      <c r="B377" s="36" t="s">
        <v>19</v>
      </c>
      <c r="C377" s="22" t="s">
        <v>53</v>
      </c>
      <c r="D377" s="40" t="s">
        <v>21</v>
      </c>
      <c r="E377" s="22" t="s">
        <v>124</v>
      </c>
      <c r="F377" s="22"/>
      <c r="G377" s="86"/>
      <c r="H377" s="22" t="s">
        <v>516</v>
      </c>
      <c r="I377" s="24" t="s">
        <v>24</v>
      </c>
      <c r="J377" s="25" t="str">
        <f t="shared" ca="1" si="5"/>
        <v>Expires on</v>
      </c>
      <c r="K377" s="143">
        <v>44500</v>
      </c>
      <c r="L377" s="24"/>
      <c r="M377" s="24" t="s">
        <v>142</v>
      </c>
      <c r="N377" s="22" t="s">
        <v>26</v>
      </c>
      <c r="O377" s="22"/>
      <c r="P377" s="27"/>
      <c r="R377" s="29" t="s">
        <v>517</v>
      </c>
      <c r="S377" s="22"/>
    </row>
    <row r="378" spans="1:19" ht="15" customHeight="1" x14ac:dyDescent="0.25">
      <c r="A378" s="32" t="s">
        <v>515</v>
      </c>
      <c r="B378" s="39" t="s">
        <v>31</v>
      </c>
      <c r="C378" s="32"/>
      <c r="D378" s="96"/>
      <c r="E378" s="32"/>
      <c r="F378" s="32"/>
      <c r="G378" s="90"/>
      <c r="H378" s="85"/>
      <c r="I378" s="34" t="s">
        <v>51</v>
      </c>
      <c r="J378" s="79" t="str">
        <f t="shared" ca="1" si="5"/>
        <v>Not Eligible</v>
      </c>
      <c r="K378" s="35"/>
      <c r="L378" s="34"/>
      <c r="M378" s="34" t="s">
        <v>142</v>
      </c>
      <c r="N378" s="32" t="s">
        <v>26</v>
      </c>
      <c r="O378" s="32" t="s">
        <v>518</v>
      </c>
      <c r="P378" s="27"/>
      <c r="R378" s="29"/>
      <c r="S378" s="22"/>
    </row>
    <row r="379" spans="1:19" ht="15" customHeight="1" x14ac:dyDescent="0.25">
      <c r="A379" s="22" t="s">
        <v>519</v>
      </c>
      <c r="B379" s="36" t="s">
        <v>19</v>
      </c>
      <c r="C379" s="22" t="s">
        <v>20</v>
      </c>
      <c r="D379" s="40" t="s">
        <v>21</v>
      </c>
      <c r="E379" s="22" t="s">
        <v>329</v>
      </c>
      <c r="F379" s="22"/>
      <c r="G379" s="86"/>
      <c r="H379" s="22" t="s">
        <v>520</v>
      </c>
      <c r="I379" s="24" t="s">
        <v>24</v>
      </c>
      <c r="J379" s="25" t="str">
        <f ca="1">IF(AND($I379&lt;&gt;"Not Eligible",$K379=""),$I379,IF(AND($I379="Active",$K379&lt;$L$3),"Expired",IF(AND($I379="Comment period",$K379&lt;$L$14),"Pending",IF($I379="Comment period","Comment period until",IF(AND($I379="Active",$K379&lt;$L$7),"In Lottery until",IF(AND($I379="Active",$K379&lt;$L$11),"Expires in &lt; 60 days (Not Renewed)",IF(AND($I379="Active",$K379&gt;$L$3),"Expires on",IF(AND($I379="Renewed",$K379&lt;$L$3),"Renewal pending",$I379))))))))</f>
        <v>Expires on</v>
      </c>
      <c r="K379" s="143">
        <v>44500</v>
      </c>
      <c r="L379" s="24"/>
      <c r="M379" s="24" t="s">
        <v>142</v>
      </c>
      <c r="N379" s="22" t="s">
        <v>26</v>
      </c>
      <c r="O379" s="22"/>
      <c r="P379" s="27"/>
      <c r="R379" s="29" t="s">
        <v>517</v>
      </c>
      <c r="S379" s="22"/>
    </row>
    <row r="380" spans="1:19" ht="15" customHeight="1" x14ac:dyDescent="0.25">
      <c r="A380" s="22" t="s">
        <v>519</v>
      </c>
      <c r="B380" s="36" t="s">
        <v>19</v>
      </c>
      <c r="C380" s="22" t="s">
        <v>35</v>
      </c>
      <c r="D380" s="40" t="s">
        <v>21</v>
      </c>
      <c r="E380" s="22" t="s">
        <v>329</v>
      </c>
      <c r="F380" s="22"/>
      <c r="G380" s="86"/>
      <c r="H380" s="22" t="s">
        <v>520</v>
      </c>
      <c r="I380" s="24" t="s">
        <v>24</v>
      </c>
      <c r="J380" s="25" t="str">
        <f t="shared" ca="1" si="5"/>
        <v>Expires on</v>
      </c>
      <c r="K380" s="143">
        <v>44500</v>
      </c>
      <c r="L380" s="24"/>
      <c r="M380" s="24" t="s">
        <v>142</v>
      </c>
      <c r="N380" s="22" t="s">
        <v>26</v>
      </c>
      <c r="O380" s="22"/>
      <c r="P380" s="27"/>
      <c r="R380" s="29" t="s">
        <v>517</v>
      </c>
      <c r="S380" s="22"/>
    </row>
    <row r="381" spans="1:19" ht="15" customHeight="1" x14ac:dyDescent="0.25">
      <c r="A381" s="22" t="s">
        <v>519</v>
      </c>
      <c r="B381" s="36" t="s">
        <v>19</v>
      </c>
      <c r="C381" s="22" t="s">
        <v>39</v>
      </c>
      <c r="D381" s="40" t="s">
        <v>21</v>
      </c>
      <c r="E381" s="22" t="s">
        <v>329</v>
      </c>
      <c r="F381" s="22"/>
      <c r="G381" s="86"/>
      <c r="H381" s="22" t="s">
        <v>520</v>
      </c>
      <c r="I381" s="24" t="s">
        <v>24</v>
      </c>
      <c r="J381" s="25" t="str">
        <f t="shared" ca="1" si="5"/>
        <v>Expires on</v>
      </c>
      <c r="K381" s="143">
        <v>44500</v>
      </c>
      <c r="L381" s="24"/>
      <c r="M381" s="24" t="s">
        <v>142</v>
      </c>
      <c r="N381" s="22" t="s">
        <v>26</v>
      </c>
      <c r="O381" s="22"/>
      <c r="P381" s="27"/>
      <c r="R381" s="29" t="s">
        <v>517</v>
      </c>
      <c r="S381" s="22"/>
    </row>
    <row r="382" spans="1:19" ht="15" customHeight="1" x14ac:dyDescent="0.25">
      <c r="A382" s="22" t="s">
        <v>519</v>
      </c>
      <c r="B382" s="36" t="s">
        <v>19</v>
      </c>
      <c r="C382" s="22" t="s">
        <v>45</v>
      </c>
      <c r="D382" s="40" t="s">
        <v>21</v>
      </c>
      <c r="E382" s="22" t="s">
        <v>329</v>
      </c>
      <c r="F382" s="22"/>
      <c r="G382" s="86"/>
      <c r="H382" s="22" t="s">
        <v>520</v>
      </c>
      <c r="I382" s="24" t="s">
        <v>24</v>
      </c>
      <c r="J382" s="25" t="str">
        <f t="shared" ca="1" si="5"/>
        <v>Expires on</v>
      </c>
      <c r="K382" s="143">
        <v>44500</v>
      </c>
      <c r="L382" s="24"/>
      <c r="M382" s="24" t="s">
        <v>142</v>
      </c>
      <c r="N382" s="22" t="s">
        <v>26</v>
      </c>
      <c r="O382" s="22"/>
      <c r="P382" s="27"/>
      <c r="R382" s="29" t="s">
        <v>517</v>
      </c>
      <c r="S382" s="22"/>
    </row>
    <row r="383" spans="1:19" s="70" customFormat="1" ht="15" customHeight="1" x14ac:dyDescent="0.25">
      <c r="A383" s="22" t="s">
        <v>519</v>
      </c>
      <c r="B383" s="36" t="s">
        <v>19</v>
      </c>
      <c r="C383" s="22" t="s">
        <v>53</v>
      </c>
      <c r="D383" s="40" t="s">
        <v>21</v>
      </c>
      <c r="E383" s="22" t="s">
        <v>329</v>
      </c>
      <c r="F383" s="22"/>
      <c r="G383" s="86"/>
      <c r="H383" s="22" t="s">
        <v>520</v>
      </c>
      <c r="I383" s="24" t="s">
        <v>24</v>
      </c>
      <c r="J383" s="25" t="str">
        <f t="shared" ca="1" si="5"/>
        <v>Expires on</v>
      </c>
      <c r="K383" s="143">
        <v>44500</v>
      </c>
      <c r="L383" s="24"/>
      <c r="M383" s="24" t="s">
        <v>142</v>
      </c>
      <c r="N383" s="22" t="s">
        <v>26</v>
      </c>
      <c r="O383" s="22"/>
      <c r="P383" s="64"/>
      <c r="Q383" s="64"/>
      <c r="R383" s="69"/>
      <c r="S383" s="64"/>
    </row>
    <row r="384" spans="1:19" s="70" customFormat="1" ht="15.75" customHeight="1" x14ac:dyDescent="0.25">
      <c r="A384" s="64" t="s">
        <v>521</v>
      </c>
      <c r="B384" s="65" t="s">
        <v>19</v>
      </c>
      <c r="C384" s="64"/>
      <c r="D384" s="73"/>
      <c r="E384" s="64"/>
      <c r="F384" s="64"/>
      <c r="G384" s="89"/>
      <c r="H384" s="64"/>
      <c r="I384" s="67" t="s">
        <v>51</v>
      </c>
      <c r="J384" s="67" t="str">
        <f t="shared" ca="1" si="5"/>
        <v>Not Eligible</v>
      </c>
      <c r="K384" s="68"/>
      <c r="L384" s="67"/>
      <c r="M384" s="67" t="s">
        <v>148</v>
      </c>
      <c r="N384" s="64" t="s">
        <v>26</v>
      </c>
      <c r="O384" s="64" t="s">
        <v>522</v>
      </c>
      <c r="P384" s="64"/>
      <c r="Q384" s="64"/>
      <c r="R384" s="69"/>
      <c r="S384" s="64"/>
    </row>
    <row r="385" spans="1:20" ht="15" customHeight="1" x14ac:dyDescent="0.25">
      <c r="A385" s="22" t="s">
        <v>523</v>
      </c>
      <c r="B385" s="23" t="s">
        <v>19</v>
      </c>
      <c r="C385" s="22" t="s">
        <v>20</v>
      </c>
      <c r="D385" s="40" t="s">
        <v>21</v>
      </c>
      <c r="E385" s="22" t="s">
        <v>524</v>
      </c>
      <c r="F385" s="7"/>
      <c r="G385" s="86">
        <v>603</v>
      </c>
      <c r="H385" s="22">
        <v>394097</v>
      </c>
      <c r="I385" s="24" t="s">
        <v>24</v>
      </c>
      <c r="J385" s="25" t="str">
        <f t="shared" ca="1" si="5"/>
        <v>Expires on</v>
      </c>
      <c r="K385" s="143">
        <v>44500</v>
      </c>
      <c r="L385" s="24"/>
      <c r="M385" s="24" t="s">
        <v>148</v>
      </c>
      <c r="N385" s="22" t="s">
        <v>26</v>
      </c>
      <c r="O385" s="22"/>
      <c r="P385" s="27"/>
      <c r="R385" s="29" t="s">
        <v>525</v>
      </c>
      <c r="S385" s="22"/>
    </row>
    <row r="386" spans="1:20" ht="15" customHeight="1" x14ac:dyDescent="0.25">
      <c r="A386" s="22" t="s">
        <v>523</v>
      </c>
      <c r="B386" s="23" t="s">
        <v>19</v>
      </c>
      <c r="C386" s="22" t="s">
        <v>35</v>
      </c>
      <c r="D386" s="40" t="s">
        <v>21</v>
      </c>
      <c r="E386" s="22" t="s">
        <v>526</v>
      </c>
      <c r="F386" s="7"/>
      <c r="G386" s="86"/>
      <c r="H386" s="22" t="s">
        <v>527</v>
      </c>
      <c r="I386" s="24" t="s">
        <v>24</v>
      </c>
      <c r="J386" s="25" t="str">
        <f t="shared" ca="1" si="5"/>
        <v>Expires on</v>
      </c>
      <c r="K386" s="26">
        <v>44500</v>
      </c>
      <c r="L386" s="24"/>
      <c r="M386" s="24" t="s">
        <v>148</v>
      </c>
      <c r="N386" s="22" t="s">
        <v>26</v>
      </c>
      <c r="O386" s="22"/>
      <c r="P386" s="27"/>
      <c r="R386" s="29" t="s">
        <v>525</v>
      </c>
      <c r="S386" s="22"/>
    </row>
    <row r="387" spans="1:20" ht="15" customHeight="1" x14ac:dyDescent="0.25">
      <c r="A387" s="22" t="s">
        <v>523</v>
      </c>
      <c r="B387" s="23" t="s">
        <v>19</v>
      </c>
      <c r="C387" s="22" t="s">
        <v>39</v>
      </c>
      <c r="D387" s="40" t="s">
        <v>21</v>
      </c>
      <c r="F387" s="7"/>
      <c r="G387" s="86"/>
      <c r="H387" s="22"/>
      <c r="I387" s="24" t="s">
        <v>38</v>
      </c>
      <c r="J387" s="25" t="str">
        <f t="shared" si="5"/>
        <v>Accepting Applications</v>
      </c>
      <c r="K387" s="26"/>
      <c r="L387" s="24"/>
      <c r="M387" s="24" t="s">
        <v>148</v>
      </c>
      <c r="N387" s="22" t="s">
        <v>26</v>
      </c>
      <c r="O387" s="22"/>
      <c r="P387" s="27"/>
      <c r="R387" s="29" t="s">
        <v>525</v>
      </c>
      <c r="S387" s="22"/>
    </row>
    <row r="388" spans="1:20" ht="15" customHeight="1" x14ac:dyDescent="0.25">
      <c r="A388" s="22" t="s">
        <v>523</v>
      </c>
      <c r="B388" s="23" t="s">
        <v>19</v>
      </c>
      <c r="C388" s="22" t="s">
        <v>45</v>
      </c>
      <c r="D388" s="40" t="s">
        <v>21</v>
      </c>
      <c r="E388" s="80" t="s">
        <v>526</v>
      </c>
      <c r="F388" s="7"/>
      <c r="G388" s="86"/>
      <c r="H388" s="22">
        <v>407027</v>
      </c>
      <c r="I388" s="24" t="s">
        <v>24</v>
      </c>
      <c r="J388" s="25" t="str">
        <f t="shared" ca="1" si="5"/>
        <v>Expires on</v>
      </c>
      <c r="K388" s="143">
        <v>44500</v>
      </c>
      <c r="L388" s="24"/>
      <c r="M388" s="24" t="s">
        <v>148</v>
      </c>
      <c r="N388" s="22" t="s">
        <v>26</v>
      </c>
      <c r="O388" s="22"/>
      <c r="P388" s="27"/>
      <c r="R388" s="29" t="s">
        <v>525</v>
      </c>
      <c r="S388" s="22"/>
    </row>
    <row r="389" spans="1:20" ht="15" customHeight="1" x14ac:dyDescent="0.25">
      <c r="A389" s="22" t="s">
        <v>523</v>
      </c>
      <c r="B389" s="23" t="s">
        <v>19</v>
      </c>
      <c r="C389" s="22" t="s">
        <v>53</v>
      </c>
      <c r="D389" s="40" t="s">
        <v>21</v>
      </c>
      <c r="E389" s="22" t="s">
        <v>347</v>
      </c>
      <c r="F389" s="7"/>
      <c r="G389" s="86"/>
      <c r="H389" s="22" t="s">
        <v>528</v>
      </c>
      <c r="I389" s="24" t="s">
        <v>24</v>
      </c>
      <c r="J389" s="25" t="str">
        <f t="shared" ca="1" si="5"/>
        <v>Expires on</v>
      </c>
      <c r="K389" s="143">
        <v>44500</v>
      </c>
      <c r="L389" s="24"/>
      <c r="M389" s="24" t="s">
        <v>148</v>
      </c>
      <c r="N389" s="22" t="s">
        <v>26</v>
      </c>
      <c r="O389" s="22"/>
      <c r="P389" s="27"/>
      <c r="R389" s="29"/>
      <c r="S389" s="22"/>
    </row>
    <row r="390" spans="1:20" ht="15" customHeight="1" x14ac:dyDescent="0.25">
      <c r="A390" s="22" t="s">
        <v>529</v>
      </c>
      <c r="B390" s="23" t="s">
        <v>19</v>
      </c>
      <c r="C390" s="22" t="s">
        <v>20</v>
      </c>
      <c r="D390" s="40" t="s">
        <v>21</v>
      </c>
      <c r="E390" s="22" t="s">
        <v>530</v>
      </c>
      <c r="F390" s="7"/>
      <c r="G390" s="86"/>
      <c r="H390" s="22" t="s">
        <v>531</v>
      </c>
      <c r="I390" s="24" t="s">
        <v>24</v>
      </c>
      <c r="J390" s="25" t="str">
        <f t="shared" ca="1" si="5"/>
        <v>Expires on</v>
      </c>
      <c r="K390" s="143">
        <v>44500</v>
      </c>
      <c r="L390" s="24"/>
      <c r="M390" s="24" t="s">
        <v>148</v>
      </c>
      <c r="N390" s="22" t="s">
        <v>26</v>
      </c>
      <c r="O390" s="22" t="s">
        <v>532</v>
      </c>
      <c r="P390" s="27"/>
      <c r="R390" s="29"/>
      <c r="S390" s="22"/>
    </row>
    <row r="391" spans="1:20" ht="15" customHeight="1" x14ac:dyDescent="0.25">
      <c r="A391" s="22" t="s">
        <v>529</v>
      </c>
      <c r="B391" s="23" t="s">
        <v>19</v>
      </c>
      <c r="C391" s="22" t="s">
        <v>35</v>
      </c>
      <c r="D391" s="40" t="s">
        <v>21</v>
      </c>
      <c r="E391" s="22" t="s">
        <v>530</v>
      </c>
      <c r="F391" s="7"/>
      <c r="G391" s="86"/>
      <c r="H391" s="22" t="s">
        <v>531</v>
      </c>
      <c r="I391" s="24" t="s">
        <v>24</v>
      </c>
      <c r="J391" s="25" t="str">
        <f t="shared" ca="1" si="5"/>
        <v>Expires on</v>
      </c>
      <c r="K391" s="143">
        <v>44500</v>
      </c>
      <c r="L391" s="24"/>
      <c r="M391" s="24" t="s">
        <v>148</v>
      </c>
      <c r="N391" s="22" t="s">
        <v>26</v>
      </c>
      <c r="O391" s="22" t="s">
        <v>532</v>
      </c>
      <c r="P391" s="27"/>
      <c r="R391" s="29"/>
      <c r="S391" s="22"/>
    </row>
    <row r="392" spans="1:20" ht="15" customHeight="1" x14ac:dyDescent="0.25">
      <c r="A392" s="22" t="s">
        <v>529</v>
      </c>
      <c r="B392" s="23" t="s">
        <v>19</v>
      </c>
      <c r="C392" s="22" t="s">
        <v>39</v>
      </c>
      <c r="D392" s="40" t="s">
        <v>21</v>
      </c>
      <c r="E392" s="22" t="s">
        <v>530</v>
      </c>
      <c r="F392" s="7"/>
      <c r="G392" s="86"/>
      <c r="H392" s="22" t="s">
        <v>531</v>
      </c>
      <c r="I392" s="24" t="s">
        <v>24</v>
      </c>
      <c r="J392" s="25" t="str">
        <f t="shared" ca="1" si="5"/>
        <v>Expires on</v>
      </c>
      <c r="K392" s="143">
        <v>44500</v>
      </c>
      <c r="L392" s="24"/>
      <c r="M392" s="24" t="s">
        <v>148</v>
      </c>
      <c r="N392" s="22" t="s">
        <v>26</v>
      </c>
      <c r="O392" s="22" t="s">
        <v>532</v>
      </c>
      <c r="P392" s="27"/>
      <c r="R392" s="29"/>
      <c r="S392" s="22"/>
    </row>
    <row r="393" spans="1:20" ht="15" customHeight="1" x14ac:dyDescent="0.25">
      <c r="A393" s="22" t="s">
        <v>529</v>
      </c>
      <c r="B393" s="23" t="s">
        <v>19</v>
      </c>
      <c r="C393" s="22" t="s">
        <v>45</v>
      </c>
      <c r="D393" s="40" t="s">
        <v>21</v>
      </c>
      <c r="E393" s="22" t="s">
        <v>530</v>
      </c>
      <c r="F393" s="7"/>
      <c r="G393" s="86"/>
      <c r="H393" s="22" t="s">
        <v>531</v>
      </c>
      <c r="I393" s="24" t="s">
        <v>24</v>
      </c>
      <c r="J393" s="25" t="str">
        <f t="shared" ca="1" si="5"/>
        <v>Expires on</v>
      </c>
      <c r="K393" s="143">
        <v>44500</v>
      </c>
      <c r="L393" s="24"/>
      <c r="M393" s="100" t="s">
        <v>148</v>
      </c>
      <c r="N393" s="22" t="s">
        <v>26</v>
      </c>
      <c r="O393" s="22" t="s">
        <v>532</v>
      </c>
      <c r="P393" s="27"/>
      <c r="R393" s="29"/>
      <c r="S393" s="22"/>
    </row>
    <row r="394" spans="1:20" ht="15" customHeight="1" x14ac:dyDescent="0.25">
      <c r="A394" s="22" t="s">
        <v>529</v>
      </c>
      <c r="B394" s="23" t="s">
        <v>19</v>
      </c>
      <c r="C394" s="22" t="s">
        <v>53</v>
      </c>
      <c r="D394" s="40" t="s">
        <v>21</v>
      </c>
      <c r="E394" s="22" t="s">
        <v>530</v>
      </c>
      <c r="F394" s="7"/>
      <c r="G394" s="86"/>
      <c r="H394" s="22" t="s">
        <v>531</v>
      </c>
      <c r="I394" s="24" t="s">
        <v>24</v>
      </c>
      <c r="J394" s="25" t="str">
        <f t="shared" ca="1" si="5"/>
        <v>Expires on</v>
      </c>
      <c r="K394" s="143">
        <v>44500</v>
      </c>
      <c r="L394" s="24"/>
      <c r="M394" s="24" t="s">
        <v>148</v>
      </c>
      <c r="N394" s="22" t="s">
        <v>26</v>
      </c>
      <c r="O394" s="22" t="s">
        <v>532</v>
      </c>
      <c r="P394" s="27"/>
      <c r="Q394" s="28" t="s">
        <v>533</v>
      </c>
      <c r="R394" s="29"/>
      <c r="S394" s="22"/>
    </row>
    <row r="395" spans="1:20" ht="15" customHeight="1" x14ac:dyDescent="0.25">
      <c r="A395" s="22" t="s">
        <v>529</v>
      </c>
      <c r="B395" s="36" t="s">
        <v>31</v>
      </c>
      <c r="C395" s="22" t="s">
        <v>20</v>
      </c>
      <c r="D395" s="40" t="s">
        <v>21</v>
      </c>
      <c r="E395" s="22" t="s">
        <v>534</v>
      </c>
      <c r="F395" s="7"/>
      <c r="G395" s="86"/>
      <c r="H395" s="22" t="s">
        <v>535</v>
      </c>
      <c r="I395" s="24" t="s">
        <v>24</v>
      </c>
      <c r="J395" s="25" t="str">
        <f t="shared" ca="1" si="5"/>
        <v>Expires on</v>
      </c>
      <c r="K395" s="143">
        <v>44500</v>
      </c>
      <c r="L395" s="24"/>
      <c r="M395" s="24" t="s">
        <v>148</v>
      </c>
      <c r="N395" s="22" t="s">
        <v>26</v>
      </c>
      <c r="O395" s="22" t="s">
        <v>536</v>
      </c>
      <c r="P395" s="27"/>
      <c r="Q395" s="28" t="s">
        <v>533</v>
      </c>
      <c r="R395" s="29"/>
      <c r="S395" s="22"/>
    </row>
    <row r="396" spans="1:20" ht="15" customHeight="1" x14ac:dyDescent="0.25">
      <c r="A396" s="22" t="s">
        <v>529</v>
      </c>
      <c r="B396" s="36" t="s">
        <v>31</v>
      </c>
      <c r="C396" s="22" t="s">
        <v>35</v>
      </c>
      <c r="D396" s="40" t="s">
        <v>21</v>
      </c>
      <c r="E396" s="22" t="s">
        <v>534</v>
      </c>
      <c r="F396" s="7"/>
      <c r="G396" s="86"/>
      <c r="H396" s="22" t="s">
        <v>535</v>
      </c>
      <c r="I396" s="24" t="s">
        <v>24</v>
      </c>
      <c r="J396" s="25" t="str">
        <f t="shared" ca="1" si="5"/>
        <v>Expires on</v>
      </c>
      <c r="K396" s="143">
        <v>44500</v>
      </c>
      <c r="L396" s="24"/>
      <c r="M396" s="24" t="s">
        <v>148</v>
      </c>
      <c r="N396" s="22" t="s">
        <v>26</v>
      </c>
      <c r="O396" s="22" t="s">
        <v>536</v>
      </c>
      <c r="P396" s="27"/>
      <c r="Q396" s="28" t="s">
        <v>533</v>
      </c>
      <c r="R396" s="29"/>
      <c r="S396" s="22"/>
    </row>
    <row r="397" spans="1:20" ht="15" customHeight="1" x14ac:dyDescent="0.25">
      <c r="A397" s="22" t="s">
        <v>529</v>
      </c>
      <c r="B397" s="36" t="s">
        <v>31</v>
      </c>
      <c r="C397" s="22" t="s">
        <v>39</v>
      </c>
      <c r="D397" s="40" t="s">
        <v>21</v>
      </c>
      <c r="E397" s="22" t="s">
        <v>534</v>
      </c>
      <c r="F397" s="7"/>
      <c r="G397" s="86"/>
      <c r="H397" s="22" t="s">
        <v>535</v>
      </c>
      <c r="I397" s="24" t="s">
        <v>24</v>
      </c>
      <c r="J397" s="25" t="str">
        <f t="shared" ca="1" si="5"/>
        <v>Expires on</v>
      </c>
      <c r="K397" s="143">
        <v>44500</v>
      </c>
      <c r="L397" s="24"/>
      <c r="M397" s="24" t="s">
        <v>148</v>
      </c>
      <c r="N397" s="22" t="s">
        <v>26</v>
      </c>
      <c r="O397" s="22" t="s">
        <v>536</v>
      </c>
      <c r="P397" s="27"/>
      <c r="Q397" s="28" t="s">
        <v>533</v>
      </c>
      <c r="R397" s="29"/>
      <c r="S397" s="22"/>
    </row>
    <row r="398" spans="1:20" ht="15" customHeight="1" x14ac:dyDescent="0.25">
      <c r="A398" s="22" t="s">
        <v>529</v>
      </c>
      <c r="B398" s="36" t="s">
        <v>31</v>
      </c>
      <c r="C398" s="22" t="s">
        <v>45</v>
      </c>
      <c r="D398" s="40" t="s">
        <v>21</v>
      </c>
      <c r="E398" s="22" t="s">
        <v>534</v>
      </c>
      <c r="F398" s="7"/>
      <c r="G398" s="86"/>
      <c r="H398" s="22" t="s">
        <v>535</v>
      </c>
      <c r="I398" s="24" t="s">
        <v>24</v>
      </c>
      <c r="J398" s="25" t="str">
        <f t="shared" ca="1" si="5"/>
        <v>Expires on</v>
      </c>
      <c r="K398" s="143">
        <v>44500</v>
      </c>
      <c r="L398" s="24"/>
      <c r="M398" s="24" t="s">
        <v>148</v>
      </c>
      <c r="N398" s="22" t="s">
        <v>26</v>
      </c>
      <c r="O398" s="22" t="s">
        <v>536</v>
      </c>
      <c r="P398" s="63"/>
      <c r="Q398" s="28" t="s">
        <v>533</v>
      </c>
      <c r="R398" s="29"/>
      <c r="S398" s="22"/>
    </row>
    <row r="399" spans="1:20" s="70" customFormat="1" ht="15" customHeight="1" x14ac:dyDescent="0.25">
      <c r="A399" s="22" t="s">
        <v>529</v>
      </c>
      <c r="B399" s="36" t="s">
        <v>31</v>
      </c>
      <c r="C399" s="22" t="s">
        <v>53</v>
      </c>
      <c r="D399" s="40" t="s">
        <v>21</v>
      </c>
      <c r="E399" s="22" t="s">
        <v>534</v>
      </c>
      <c r="F399" s="7"/>
      <c r="G399" s="86"/>
      <c r="H399" s="22" t="s">
        <v>535</v>
      </c>
      <c r="I399" s="24" t="s">
        <v>24</v>
      </c>
      <c r="J399" s="25" t="str">
        <f t="shared" ca="1" si="5"/>
        <v>Expires on</v>
      </c>
      <c r="K399" s="143">
        <v>44500</v>
      </c>
      <c r="L399" s="24"/>
      <c r="M399" s="24" t="s">
        <v>148</v>
      </c>
      <c r="N399" s="22" t="s">
        <v>26</v>
      </c>
      <c r="O399" s="22" t="s">
        <v>536</v>
      </c>
      <c r="P399" s="64"/>
      <c r="Q399" s="64" t="s">
        <v>537</v>
      </c>
      <c r="R399" s="69"/>
      <c r="S399" s="64"/>
      <c r="T399" s="70" t="s">
        <v>30</v>
      </c>
    </row>
    <row r="400" spans="1:20" ht="15" customHeight="1" x14ac:dyDescent="0.25">
      <c r="A400" s="64" t="s">
        <v>538</v>
      </c>
      <c r="B400" s="71" t="s">
        <v>19</v>
      </c>
      <c r="C400" s="64"/>
      <c r="D400" s="73"/>
      <c r="E400" s="64"/>
      <c r="F400" s="64"/>
      <c r="G400" s="89"/>
      <c r="H400" s="64"/>
      <c r="I400" s="67" t="s">
        <v>51</v>
      </c>
      <c r="J400" s="67" t="str">
        <f t="shared" ca="1" si="5"/>
        <v>Not Eligible</v>
      </c>
      <c r="K400" s="68"/>
      <c r="L400" s="67"/>
      <c r="M400" s="67" t="s">
        <v>148</v>
      </c>
      <c r="N400" s="64" t="s">
        <v>26</v>
      </c>
      <c r="O400" s="64" t="s">
        <v>539</v>
      </c>
      <c r="P400" s="63">
        <v>55</v>
      </c>
      <c r="Q400" s="28" t="s">
        <v>540</v>
      </c>
      <c r="R400" s="29"/>
      <c r="S400" s="22"/>
      <c r="T400" s="30" t="s">
        <v>30</v>
      </c>
    </row>
    <row r="401" spans="1:20" ht="15" customHeight="1" x14ac:dyDescent="0.25">
      <c r="A401" s="22" t="s">
        <v>541</v>
      </c>
      <c r="B401" s="23" t="s">
        <v>19</v>
      </c>
      <c r="C401" s="22" t="s">
        <v>20</v>
      </c>
      <c r="D401" s="40" t="s">
        <v>21</v>
      </c>
      <c r="E401" s="22" t="s">
        <v>542</v>
      </c>
      <c r="F401" s="7"/>
      <c r="G401" s="86"/>
      <c r="H401" s="22" t="s">
        <v>543</v>
      </c>
      <c r="I401" s="24" t="s">
        <v>24</v>
      </c>
      <c r="J401" s="25" t="s">
        <v>443</v>
      </c>
      <c r="K401" s="143">
        <v>44500</v>
      </c>
      <c r="L401" s="24"/>
      <c r="M401" s="24" t="s">
        <v>148</v>
      </c>
      <c r="N401" s="22" t="s">
        <v>26</v>
      </c>
      <c r="O401" s="22"/>
      <c r="P401" s="63">
        <v>55</v>
      </c>
      <c r="Q401" s="28" t="s">
        <v>544</v>
      </c>
      <c r="R401" s="29" t="s">
        <v>545</v>
      </c>
      <c r="S401" s="22" t="s">
        <v>546</v>
      </c>
    </row>
    <row r="402" spans="1:20" ht="15" customHeight="1" x14ac:dyDescent="0.25">
      <c r="A402" s="22" t="s">
        <v>541</v>
      </c>
      <c r="B402" s="23" t="s">
        <v>31</v>
      </c>
      <c r="C402" s="22" t="s">
        <v>20</v>
      </c>
      <c r="D402" s="40" t="s">
        <v>21</v>
      </c>
      <c r="E402" s="22" t="s">
        <v>547</v>
      </c>
      <c r="F402" s="7"/>
      <c r="G402" s="86"/>
      <c r="H402" s="22" t="s">
        <v>548</v>
      </c>
      <c r="I402" s="24" t="s">
        <v>24</v>
      </c>
      <c r="J402" s="25" t="str">
        <f t="shared" ca="1" si="5"/>
        <v>Expires on</v>
      </c>
      <c r="K402" s="143">
        <v>44500</v>
      </c>
      <c r="L402" s="24"/>
      <c r="M402" s="24" t="s">
        <v>148</v>
      </c>
      <c r="N402" s="22" t="s">
        <v>26</v>
      </c>
      <c r="O402" s="22"/>
      <c r="P402" s="63">
        <v>55</v>
      </c>
      <c r="R402" s="29"/>
      <c r="S402" s="22"/>
    </row>
    <row r="403" spans="1:20" ht="15" customHeight="1" x14ac:dyDescent="0.25">
      <c r="A403" s="22" t="s">
        <v>541</v>
      </c>
      <c r="B403" s="23" t="s">
        <v>19</v>
      </c>
      <c r="C403" s="22" t="s">
        <v>35</v>
      </c>
      <c r="D403" s="40" t="s">
        <v>21</v>
      </c>
      <c r="E403" s="22" t="s">
        <v>542</v>
      </c>
      <c r="F403" s="7"/>
      <c r="G403" s="86"/>
      <c r="H403" s="22" t="s">
        <v>543</v>
      </c>
      <c r="I403" s="24" t="s">
        <v>24</v>
      </c>
      <c r="J403" s="25" t="s">
        <v>443</v>
      </c>
      <c r="K403" s="143">
        <v>44500</v>
      </c>
      <c r="L403" s="24"/>
      <c r="M403" s="24" t="s">
        <v>148</v>
      </c>
      <c r="N403" s="22" t="s">
        <v>26</v>
      </c>
      <c r="O403" s="22"/>
      <c r="P403" s="63">
        <v>55</v>
      </c>
      <c r="R403" s="29"/>
      <c r="S403" s="22"/>
    </row>
    <row r="404" spans="1:20" ht="15" customHeight="1" x14ac:dyDescent="0.25">
      <c r="A404" s="22" t="s">
        <v>541</v>
      </c>
      <c r="B404" s="23" t="s">
        <v>31</v>
      </c>
      <c r="C404" s="22" t="s">
        <v>35</v>
      </c>
      <c r="D404" s="40" t="s">
        <v>21</v>
      </c>
      <c r="E404" s="22" t="s">
        <v>386</v>
      </c>
      <c r="F404" s="7"/>
      <c r="G404" s="86"/>
      <c r="H404" s="22" t="s">
        <v>549</v>
      </c>
      <c r="I404" s="24" t="s">
        <v>24</v>
      </c>
      <c r="J404" s="25" t="str">
        <f t="shared" ca="1" si="5"/>
        <v>Expires on</v>
      </c>
      <c r="K404" s="143">
        <v>44500</v>
      </c>
      <c r="L404" s="24"/>
      <c r="M404" s="24" t="s">
        <v>148</v>
      </c>
      <c r="N404" s="22" t="s">
        <v>26</v>
      </c>
      <c r="O404" s="22"/>
      <c r="P404" s="63">
        <v>55</v>
      </c>
      <c r="Q404" s="28" t="s">
        <v>540</v>
      </c>
      <c r="R404" s="29"/>
      <c r="S404" s="22"/>
    </row>
    <row r="405" spans="1:20" ht="15" customHeight="1" x14ac:dyDescent="0.25">
      <c r="A405" s="22" t="s">
        <v>541</v>
      </c>
      <c r="B405" s="23" t="s">
        <v>19</v>
      </c>
      <c r="C405" s="22" t="s">
        <v>39</v>
      </c>
      <c r="D405" s="40" t="s">
        <v>21</v>
      </c>
      <c r="E405" s="22" t="s">
        <v>408</v>
      </c>
      <c r="F405" s="7"/>
      <c r="G405" s="86"/>
      <c r="H405" s="22" t="s">
        <v>550</v>
      </c>
      <c r="I405" s="24" t="s">
        <v>157</v>
      </c>
      <c r="J405" s="25" t="str">
        <f t="shared" ca="1" si="5"/>
        <v>Pending</v>
      </c>
      <c r="K405" s="26">
        <v>43901</v>
      </c>
      <c r="L405" s="24"/>
      <c r="M405" s="24" t="s">
        <v>148</v>
      </c>
      <c r="N405" s="22" t="s">
        <v>26</v>
      </c>
      <c r="O405" s="22"/>
      <c r="P405" s="63">
        <v>55</v>
      </c>
      <c r="Q405" s="28" t="s">
        <v>551</v>
      </c>
      <c r="R405" s="29"/>
      <c r="S405" s="22"/>
    </row>
    <row r="406" spans="1:20" ht="15" customHeight="1" x14ac:dyDescent="0.25">
      <c r="A406" s="22" t="s">
        <v>541</v>
      </c>
      <c r="B406" s="23" t="s">
        <v>31</v>
      </c>
      <c r="C406" s="22" t="s">
        <v>39</v>
      </c>
      <c r="D406" s="40" t="s">
        <v>21</v>
      </c>
      <c r="E406" s="22" t="s">
        <v>386</v>
      </c>
      <c r="F406" s="7"/>
      <c r="G406" s="86"/>
      <c r="H406" s="22" t="s">
        <v>549</v>
      </c>
      <c r="I406" s="24" t="s">
        <v>24</v>
      </c>
      <c r="J406" s="25" t="str">
        <f t="shared" ca="1" si="5"/>
        <v>Expires on</v>
      </c>
      <c r="K406" s="143">
        <v>44500</v>
      </c>
      <c r="L406" s="24"/>
      <c r="M406" s="24" t="s">
        <v>148</v>
      </c>
      <c r="N406" s="22" t="s">
        <v>26</v>
      </c>
      <c r="O406" s="22"/>
      <c r="P406" s="63">
        <v>55</v>
      </c>
      <c r="R406" s="29"/>
      <c r="S406" s="22"/>
    </row>
    <row r="407" spans="1:20" ht="15" customHeight="1" x14ac:dyDescent="0.25">
      <c r="A407" s="22" t="s">
        <v>541</v>
      </c>
      <c r="B407" s="23" t="s">
        <v>19</v>
      </c>
      <c r="C407" s="22" t="s">
        <v>45</v>
      </c>
      <c r="D407" s="40" t="s">
        <v>21</v>
      </c>
      <c r="E407" s="22" t="s">
        <v>552</v>
      </c>
      <c r="F407" s="7"/>
      <c r="G407" s="86"/>
      <c r="H407" s="22" t="s">
        <v>553</v>
      </c>
      <c r="I407" s="24" t="s">
        <v>251</v>
      </c>
      <c r="J407" s="25" t="str">
        <f t="shared" ca="1" si="5"/>
        <v>Renewal pending</v>
      </c>
      <c r="K407" s="26">
        <v>44042</v>
      </c>
      <c r="L407" s="24"/>
      <c r="M407" s="24" t="s">
        <v>148</v>
      </c>
      <c r="N407" s="22" t="s">
        <v>26</v>
      </c>
      <c r="O407" s="22"/>
      <c r="P407" s="63">
        <v>55</v>
      </c>
      <c r="R407" s="29"/>
      <c r="S407" s="22"/>
    </row>
    <row r="408" spans="1:20" ht="15" customHeight="1" x14ac:dyDescent="0.25">
      <c r="A408" s="22" t="s">
        <v>541</v>
      </c>
      <c r="B408" s="23" t="s">
        <v>31</v>
      </c>
      <c r="C408" s="22" t="s">
        <v>45</v>
      </c>
      <c r="D408" s="40" t="s">
        <v>21</v>
      </c>
      <c r="E408" s="22" t="s">
        <v>386</v>
      </c>
      <c r="F408" s="7"/>
      <c r="G408" s="86"/>
      <c r="H408" s="22" t="s">
        <v>549</v>
      </c>
      <c r="I408" s="24" t="s">
        <v>24</v>
      </c>
      <c r="J408" s="25" t="str">
        <f t="shared" ca="1" si="5"/>
        <v>Expires on</v>
      </c>
      <c r="K408" s="26">
        <v>44500</v>
      </c>
      <c r="L408" s="24"/>
      <c r="M408" s="24" t="s">
        <v>148</v>
      </c>
      <c r="N408" s="22" t="s">
        <v>26</v>
      </c>
      <c r="O408" s="22"/>
      <c r="P408" s="63">
        <v>55</v>
      </c>
      <c r="Q408" s="28">
        <v>22</v>
      </c>
      <c r="R408" s="29"/>
      <c r="S408" s="22"/>
    </row>
    <row r="409" spans="1:20" ht="15" customHeight="1" x14ac:dyDescent="0.25">
      <c r="A409" s="22" t="s">
        <v>541</v>
      </c>
      <c r="B409" s="23" t="s">
        <v>19</v>
      </c>
      <c r="C409" s="22" t="s">
        <v>53</v>
      </c>
      <c r="D409" s="40" t="s">
        <v>21</v>
      </c>
      <c r="E409" s="22" t="s">
        <v>542</v>
      </c>
      <c r="F409" s="7"/>
      <c r="G409" s="86"/>
      <c r="H409" s="22" t="s">
        <v>543</v>
      </c>
      <c r="I409" s="24" t="s">
        <v>24</v>
      </c>
      <c r="J409" s="25" t="s">
        <v>443</v>
      </c>
      <c r="K409" s="26">
        <v>44500</v>
      </c>
      <c r="L409" s="24"/>
      <c r="M409" s="100" t="s">
        <v>148</v>
      </c>
      <c r="N409" s="22" t="s">
        <v>26</v>
      </c>
      <c r="O409" s="22"/>
      <c r="P409" s="63"/>
      <c r="R409" s="29"/>
      <c r="S409" s="22"/>
    </row>
    <row r="410" spans="1:20" ht="15" customHeight="1" x14ac:dyDescent="0.25">
      <c r="A410" s="22" t="s">
        <v>541</v>
      </c>
      <c r="B410" s="23" t="s">
        <v>31</v>
      </c>
      <c r="C410" s="22" t="s">
        <v>53</v>
      </c>
      <c r="D410" s="40" t="s">
        <v>21</v>
      </c>
      <c r="E410" s="22" t="s">
        <v>386</v>
      </c>
      <c r="F410" s="7"/>
      <c r="G410" s="86"/>
      <c r="H410" s="22" t="s">
        <v>549</v>
      </c>
      <c r="I410" s="24" t="s">
        <v>24</v>
      </c>
      <c r="J410" s="25" t="str">
        <f t="shared" ca="1" si="5"/>
        <v>Expires on</v>
      </c>
      <c r="K410" s="26">
        <v>44500</v>
      </c>
      <c r="L410" s="24"/>
      <c r="M410" s="24" t="s">
        <v>148</v>
      </c>
      <c r="N410" s="22" t="s">
        <v>26</v>
      </c>
      <c r="O410" s="22"/>
      <c r="P410" s="27"/>
      <c r="R410" s="29"/>
      <c r="S410" s="22" t="s">
        <v>554</v>
      </c>
      <c r="T410" s="30" t="s">
        <v>30</v>
      </c>
    </row>
    <row r="411" spans="1:20" s="38" customFormat="1" ht="15" customHeight="1" x14ac:dyDescent="0.25">
      <c r="A411" s="32" t="s">
        <v>555</v>
      </c>
      <c r="B411" s="39" t="s">
        <v>19</v>
      </c>
      <c r="C411" s="32" t="s">
        <v>20</v>
      </c>
      <c r="D411" s="96" t="s">
        <v>21</v>
      </c>
      <c r="E411" s="32"/>
      <c r="F411" s="52"/>
      <c r="G411" s="90"/>
      <c r="H411" s="32"/>
      <c r="I411" s="34" t="s">
        <v>51</v>
      </c>
      <c r="J411" s="79" t="str">
        <f t="shared" ca="1" si="5"/>
        <v>Not Eligible</v>
      </c>
      <c r="K411" s="35"/>
      <c r="L411" s="34"/>
      <c r="M411" s="34" t="s">
        <v>148</v>
      </c>
      <c r="N411" s="32" t="s">
        <v>26</v>
      </c>
      <c r="O411" s="32" t="s">
        <v>556</v>
      </c>
      <c r="P411" s="32"/>
      <c r="Q411" s="32" t="s">
        <v>557</v>
      </c>
      <c r="R411" s="37"/>
      <c r="S411" s="32"/>
      <c r="T411" s="38" t="s">
        <v>30</v>
      </c>
    </row>
    <row r="412" spans="1:20" s="38" customFormat="1" ht="15" customHeight="1" x14ac:dyDescent="0.25">
      <c r="A412" s="32" t="s">
        <v>555</v>
      </c>
      <c r="B412" s="39" t="s">
        <v>31</v>
      </c>
      <c r="C412" s="32" t="s">
        <v>20</v>
      </c>
      <c r="D412" s="96" t="s">
        <v>21</v>
      </c>
      <c r="E412" s="32"/>
      <c r="F412" s="52"/>
      <c r="G412" s="90"/>
      <c r="H412" s="32"/>
      <c r="I412" s="34" t="s">
        <v>51</v>
      </c>
      <c r="J412" s="79" t="str">
        <f t="shared" ca="1" si="5"/>
        <v>Not Eligible</v>
      </c>
      <c r="K412" s="35"/>
      <c r="L412" s="34"/>
      <c r="M412" s="34" t="s">
        <v>148</v>
      </c>
      <c r="N412" s="32" t="s">
        <v>26</v>
      </c>
      <c r="O412" s="32" t="s">
        <v>556</v>
      </c>
      <c r="P412" s="32"/>
      <c r="Q412" s="32"/>
      <c r="R412" s="37"/>
      <c r="S412" s="32" t="s">
        <v>554</v>
      </c>
      <c r="T412" s="38" t="s">
        <v>30</v>
      </c>
    </row>
    <row r="413" spans="1:20" s="38" customFormat="1" ht="15" customHeight="1" x14ac:dyDescent="0.25">
      <c r="A413" s="32" t="s">
        <v>555</v>
      </c>
      <c r="B413" s="39" t="s">
        <v>19</v>
      </c>
      <c r="C413" s="32" t="s">
        <v>35</v>
      </c>
      <c r="D413" s="96" t="s">
        <v>21</v>
      </c>
      <c r="E413" s="32"/>
      <c r="F413" s="52"/>
      <c r="G413" s="90"/>
      <c r="H413" s="32"/>
      <c r="I413" s="34" t="s">
        <v>51</v>
      </c>
      <c r="J413" s="79" t="str">
        <f t="shared" ca="1" si="5"/>
        <v>Not Eligible</v>
      </c>
      <c r="K413" s="35"/>
      <c r="L413" s="34"/>
      <c r="M413" s="34" t="s">
        <v>148</v>
      </c>
      <c r="N413" s="32" t="s">
        <v>26</v>
      </c>
      <c r="O413" s="32" t="s">
        <v>556</v>
      </c>
      <c r="P413" s="32"/>
      <c r="Q413" s="32" t="s">
        <v>557</v>
      </c>
      <c r="R413" s="37"/>
      <c r="S413" s="32"/>
      <c r="T413" s="38" t="s">
        <v>30</v>
      </c>
    </row>
    <row r="414" spans="1:20" s="38" customFormat="1" ht="15" customHeight="1" x14ac:dyDescent="0.25">
      <c r="A414" s="32" t="s">
        <v>555</v>
      </c>
      <c r="B414" s="39" t="s">
        <v>31</v>
      </c>
      <c r="C414" s="32" t="s">
        <v>35</v>
      </c>
      <c r="D414" s="96" t="s">
        <v>21</v>
      </c>
      <c r="E414" s="32"/>
      <c r="F414" s="52"/>
      <c r="G414" s="90"/>
      <c r="H414" s="32"/>
      <c r="I414" s="34" t="s">
        <v>51</v>
      </c>
      <c r="J414" s="79" t="str">
        <f t="shared" ca="1" si="5"/>
        <v>Not Eligible</v>
      </c>
      <c r="K414" s="35"/>
      <c r="L414" s="34"/>
      <c r="M414" s="34" t="s">
        <v>148</v>
      </c>
      <c r="N414" s="32" t="s">
        <v>26</v>
      </c>
      <c r="O414" s="32" t="s">
        <v>556</v>
      </c>
      <c r="P414" s="32"/>
      <c r="Q414" s="32"/>
      <c r="R414" s="37"/>
      <c r="S414" s="32" t="s">
        <v>554</v>
      </c>
      <c r="T414" s="38" t="s">
        <v>30</v>
      </c>
    </row>
    <row r="415" spans="1:20" s="38" customFormat="1" ht="15" customHeight="1" x14ac:dyDescent="0.25">
      <c r="A415" s="32" t="s">
        <v>555</v>
      </c>
      <c r="B415" s="39" t="s">
        <v>19</v>
      </c>
      <c r="C415" s="32" t="s">
        <v>39</v>
      </c>
      <c r="D415" s="96" t="s">
        <v>21</v>
      </c>
      <c r="E415" s="32"/>
      <c r="F415" s="52"/>
      <c r="G415" s="90"/>
      <c r="H415" s="32"/>
      <c r="I415" s="34" t="s">
        <v>51</v>
      </c>
      <c r="J415" s="79" t="str">
        <f t="shared" ca="1" si="5"/>
        <v>Not Eligible</v>
      </c>
      <c r="K415" s="35"/>
      <c r="L415" s="34"/>
      <c r="M415" s="34" t="s">
        <v>148</v>
      </c>
      <c r="N415" s="32" t="s">
        <v>26</v>
      </c>
      <c r="O415" s="32" t="s">
        <v>556</v>
      </c>
      <c r="P415" s="32"/>
      <c r="Q415" s="32"/>
      <c r="R415" s="37"/>
      <c r="S415" s="32"/>
      <c r="T415" s="38" t="s">
        <v>30</v>
      </c>
    </row>
    <row r="416" spans="1:20" s="38" customFormat="1" ht="15" customHeight="1" x14ac:dyDescent="0.25">
      <c r="A416" s="32" t="s">
        <v>555</v>
      </c>
      <c r="B416" s="39" t="s">
        <v>31</v>
      </c>
      <c r="C416" s="32" t="s">
        <v>39</v>
      </c>
      <c r="D416" s="96" t="s">
        <v>21</v>
      </c>
      <c r="E416" s="32"/>
      <c r="F416" s="52"/>
      <c r="G416" s="90"/>
      <c r="H416" s="32"/>
      <c r="I416" s="34" t="s">
        <v>51</v>
      </c>
      <c r="J416" s="79" t="str">
        <f t="shared" ca="1" si="5"/>
        <v>Not Eligible</v>
      </c>
      <c r="K416" s="144"/>
      <c r="L416" s="34"/>
      <c r="M416" s="34" t="s">
        <v>148</v>
      </c>
      <c r="N416" s="32" t="s">
        <v>26</v>
      </c>
      <c r="O416" s="32" t="s">
        <v>556</v>
      </c>
      <c r="P416" s="32"/>
      <c r="Q416" s="32"/>
      <c r="R416" s="37"/>
      <c r="S416" s="32" t="s">
        <v>554</v>
      </c>
      <c r="T416" s="38" t="s">
        <v>30</v>
      </c>
    </row>
    <row r="417" spans="1:20" s="38" customFormat="1" ht="15" customHeight="1" x14ac:dyDescent="0.25">
      <c r="A417" s="32" t="s">
        <v>555</v>
      </c>
      <c r="B417" s="39" t="s">
        <v>19</v>
      </c>
      <c r="C417" s="32" t="s">
        <v>45</v>
      </c>
      <c r="D417" s="96" t="s">
        <v>21</v>
      </c>
      <c r="E417" s="32"/>
      <c r="F417" s="52"/>
      <c r="G417" s="90"/>
      <c r="H417" s="32"/>
      <c r="I417" s="34" t="s">
        <v>51</v>
      </c>
      <c r="J417" s="79" t="str">
        <f t="shared" ca="1" si="5"/>
        <v>Not Eligible</v>
      </c>
      <c r="K417" s="35"/>
      <c r="L417" s="34"/>
      <c r="M417" s="34" t="s">
        <v>148</v>
      </c>
      <c r="N417" s="32" t="s">
        <v>26</v>
      </c>
      <c r="O417" s="32" t="s">
        <v>556</v>
      </c>
      <c r="P417" s="32"/>
      <c r="Q417" s="32"/>
      <c r="R417" s="37"/>
      <c r="S417" s="32"/>
      <c r="T417" s="38" t="s">
        <v>30</v>
      </c>
    </row>
    <row r="418" spans="1:20" s="38" customFormat="1" ht="15" customHeight="1" x14ac:dyDescent="0.25">
      <c r="A418" s="32" t="s">
        <v>555</v>
      </c>
      <c r="B418" s="39" t="s">
        <v>31</v>
      </c>
      <c r="C418" s="32" t="s">
        <v>45</v>
      </c>
      <c r="D418" s="96" t="s">
        <v>21</v>
      </c>
      <c r="E418" s="32"/>
      <c r="F418" s="52"/>
      <c r="G418" s="90"/>
      <c r="H418" s="32"/>
      <c r="I418" s="34" t="s">
        <v>51</v>
      </c>
      <c r="J418" s="79" t="str">
        <f t="shared" ca="1" si="5"/>
        <v>Not Eligible</v>
      </c>
      <c r="K418" s="144"/>
      <c r="L418" s="34"/>
      <c r="M418" s="34" t="s">
        <v>148</v>
      </c>
      <c r="N418" s="32" t="s">
        <v>26</v>
      </c>
      <c r="O418" s="32" t="s">
        <v>556</v>
      </c>
      <c r="P418" s="32"/>
      <c r="Q418" s="32" t="s">
        <v>558</v>
      </c>
      <c r="R418" s="37"/>
      <c r="S418" s="32" t="s">
        <v>554</v>
      </c>
      <c r="T418" s="38" t="s">
        <v>30</v>
      </c>
    </row>
    <row r="419" spans="1:20" s="38" customFormat="1" ht="15" customHeight="1" x14ac:dyDescent="0.25">
      <c r="A419" s="32" t="s">
        <v>555</v>
      </c>
      <c r="B419" s="39" t="s">
        <v>19</v>
      </c>
      <c r="C419" s="32" t="s">
        <v>53</v>
      </c>
      <c r="D419" s="96" t="s">
        <v>21</v>
      </c>
      <c r="E419" s="32"/>
      <c r="F419" s="52"/>
      <c r="G419" s="90"/>
      <c r="H419" s="32"/>
      <c r="I419" s="34" t="s">
        <v>51</v>
      </c>
      <c r="J419" s="79" t="str">
        <f t="shared" ca="1" si="5"/>
        <v>Not Eligible</v>
      </c>
      <c r="K419" s="144"/>
      <c r="L419" s="34"/>
      <c r="M419" s="34" t="s">
        <v>148</v>
      </c>
      <c r="N419" s="32" t="s">
        <v>26</v>
      </c>
      <c r="O419" s="32" t="s">
        <v>556</v>
      </c>
      <c r="P419" s="32"/>
      <c r="Q419" s="32" t="s">
        <v>557</v>
      </c>
      <c r="R419" s="37"/>
      <c r="S419" s="32"/>
    </row>
    <row r="420" spans="1:20" s="38" customFormat="1" ht="15" customHeight="1" x14ac:dyDescent="0.25">
      <c r="A420" s="32" t="s">
        <v>555</v>
      </c>
      <c r="B420" s="39" t="s">
        <v>31</v>
      </c>
      <c r="C420" s="32" t="s">
        <v>53</v>
      </c>
      <c r="D420" s="96" t="s">
        <v>21</v>
      </c>
      <c r="E420" s="32"/>
      <c r="F420" s="52"/>
      <c r="G420" s="90"/>
      <c r="H420" s="32"/>
      <c r="I420" s="34" t="s">
        <v>51</v>
      </c>
      <c r="J420" s="79" t="str">
        <f t="shared" ca="1" si="5"/>
        <v>Not Eligible</v>
      </c>
      <c r="K420" s="144"/>
      <c r="L420" s="34"/>
      <c r="M420" s="34" t="s">
        <v>148</v>
      </c>
      <c r="N420" s="32" t="s">
        <v>26</v>
      </c>
      <c r="O420" s="32" t="s">
        <v>556</v>
      </c>
      <c r="P420" s="32"/>
      <c r="Q420" s="32" t="s">
        <v>559</v>
      </c>
      <c r="R420" s="37"/>
      <c r="S420" s="32"/>
    </row>
    <row r="421" spans="1:20" ht="15" customHeight="1" x14ac:dyDescent="0.25">
      <c r="A421" s="22" t="s">
        <v>560</v>
      </c>
      <c r="B421" s="23" t="s">
        <v>19</v>
      </c>
      <c r="C421" s="22" t="s">
        <v>20</v>
      </c>
      <c r="D421" s="40" t="s">
        <v>21</v>
      </c>
      <c r="E421" s="22" t="s">
        <v>561</v>
      </c>
      <c r="F421" s="7"/>
      <c r="G421" s="86"/>
      <c r="H421" s="22" t="s">
        <v>562</v>
      </c>
      <c r="I421" s="24" t="s">
        <v>251</v>
      </c>
      <c r="J421" s="25" t="str">
        <f t="shared" ca="1" si="5"/>
        <v>Renewal pending</v>
      </c>
      <c r="K421" s="26">
        <v>44039</v>
      </c>
      <c r="L421" s="24"/>
      <c r="M421" s="24" t="s">
        <v>148</v>
      </c>
      <c r="N421" s="22" t="s">
        <v>26</v>
      </c>
      <c r="O421" s="22"/>
      <c r="P421" s="27"/>
      <c r="R421" s="29"/>
      <c r="S421" s="22"/>
    </row>
    <row r="422" spans="1:20" ht="15" customHeight="1" x14ac:dyDescent="0.25">
      <c r="A422" s="22" t="s">
        <v>560</v>
      </c>
      <c r="B422" s="23" t="s">
        <v>19</v>
      </c>
      <c r="C422" s="22" t="s">
        <v>35</v>
      </c>
      <c r="D422" s="40" t="s">
        <v>21</v>
      </c>
      <c r="E422" s="22" t="s">
        <v>299</v>
      </c>
      <c r="F422" s="7"/>
      <c r="G422" s="86"/>
      <c r="H422" s="22" t="s">
        <v>563</v>
      </c>
      <c r="I422" s="24" t="s">
        <v>48</v>
      </c>
      <c r="J422" s="25" t="str">
        <f t="shared" si="5"/>
        <v>Approved</v>
      </c>
      <c r="K422" s="26"/>
      <c r="L422" s="24"/>
      <c r="M422" s="24" t="s">
        <v>148</v>
      </c>
      <c r="N422" s="22" t="s">
        <v>26</v>
      </c>
      <c r="O422" s="22"/>
      <c r="P422" s="27"/>
      <c r="Q422" s="28" t="s">
        <v>564</v>
      </c>
      <c r="R422" s="29"/>
      <c r="S422" s="22"/>
    </row>
    <row r="423" spans="1:20" ht="15" customHeight="1" x14ac:dyDescent="0.25">
      <c r="A423" s="22" t="s">
        <v>560</v>
      </c>
      <c r="B423" s="23" t="s">
        <v>19</v>
      </c>
      <c r="C423" s="22" t="s">
        <v>39</v>
      </c>
      <c r="D423" s="40" t="s">
        <v>21</v>
      </c>
      <c r="E423" s="22" t="s">
        <v>565</v>
      </c>
      <c r="F423" s="7"/>
      <c r="G423" s="86"/>
      <c r="H423" s="22" t="s">
        <v>566</v>
      </c>
      <c r="I423" s="24" t="s">
        <v>24</v>
      </c>
      <c r="J423" s="25" t="str">
        <f ca="1">IF(AND($I423&lt;&gt;"Not Eligible",$K423=""),$I423,IF(AND($I423="Active",$K423&lt;$L$3),"Expired",IF(AND($I423="Comment period",$K423&lt;$L$14),"Pending",IF($I423="Comment period","Comment period until",IF(AND($I423="Active",$K423&lt;$L$7),"In Lottery until",IF(AND($I423="Active",$K423&lt;$L$11),"Expires in &lt; 60 days (Not Renewed)",IF(AND($I423="Active",$K423&gt;$L$3),"Expires on",IF(AND($I423="Renewed",$K423&lt;$L$3),"Renewal pending",$I423))))))))</f>
        <v>Expires on</v>
      </c>
      <c r="K423" s="143">
        <v>81024</v>
      </c>
      <c r="L423" s="24"/>
      <c r="M423" s="24" t="s">
        <v>148</v>
      </c>
      <c r="N423" s="22" t="s">
        <v>26</v>
      </c>
      <c r="O423" s="22"/>
      <c r="P423" s="27"/>
      <c r="R423" s="29"/>
      <c r="S423" s="22"/>
    </row>
    <row r="424" spans="1:20" ht="15" customHeight="1" x14ac:dyDescent="0.25">
      <c r="A424" s="22" t="s">
        <v>560</v>
      </c>
      <c r="B424" s="23" t="s">
        <v>19</v>
      </c>
      <c r="C424" s="22" t="s">
        <v>45</v>
      </c>
      <c r="D424" s="40" t="s">
        <v>21</v>
      </c>
      <c r="E424" s="22" t="s">
        <v>567</v>
      </c>
      <c r="F424" s="7"/>
      <c r="G424" s="86"/>
      <c r="H424" s="22" t="s">
        <v>568</v>
      </c>
      <c r="I424" s="24" t="s">
        <v>24</v>
      </c>
      <c r="J424" s="25" t="str">
        <f t="shared" ca="1" si="5"/>
        <v>Expires on</v>
      </c>
      <c r="K424" s="143">
        <v>81024</v>
      </c>
      <c r="L424" s="24"/>
      <c r="M424" s="24" t="s">
        <v>148</v>
      </c>
      <c r="N424" s="22" t="s">
        <v>26</v>
      </c>
      <c r="O424" s="22"/>
      <c r="P424" s="27"/>
      <c r="R424" s="29"/>
      <c r="S424" s="22"/>
    </row>
    <row r="425" spans="1:20" s="70" customFormat="1" ht="15" customHeight="1" x14ac:dyDescent="0.25">
      <c r="A425" s="22" t="s">
        <v>560</v>
      </c>
      <c r="B425" s="23" t="s">
        <v>19</v>
      </c>
      <c r="C425" s="22" t="s">
        <v>53</v>
      </c>
      <c r="D425" s="40" t="s">
        <v>21</v>
      </c>
      <c r="E425" s="22" t="s">
        <v>299</v>
      </c>
      <c r="F425" s="7"/>
      <c r="G425" s="86"/>
      <c r="H425" s="22" t="s">
        <v>563</v>
      </c>
      <c r="I425" s="24" t="s">
        <v>48</v>
      </c>
      <c r="J425" s="25" t="str">
        <f t="shared" si="5"/>
        <v>Approved</v>
      </c>
      <c r="K425" s="26"/>
      <c r="L425" s="24"/>
      <c r="M425" s="24" t="s">
        <v>148</v>
      </c>
      <c r="N425" s="22" t="s">
        <v>26</v>
      </c>
      <c r="O425" s="22"/>
      <c r="P425" s="64"/>
      <c r="Q425" s="64" t="s">
        <v>569</v>
      </c>
      <c r="R425" s="69"/>
      <c r="S425" s="64"/>
    </row>
    <row r="426" spans="1:20" s="70" customFormat="1" ht="15" customHeight="1" x14ac:dyDescent="0.25">
      <c r="A426" s="64" t="s">
        <v>570</v>
      </c>
      <c r="B426" s="71" t="s">
        <v>19</v>
      </c>
      <c r="C426" s="64"/>
      <c r="D426" s="73"/>
      <c r="E426" s="64"/>
      <c r="F426" s="66"/>
      <c r="G426" s="89"/>
      <c r="H426" s="64"/>
      <c r="I426" s="67" t="s">
        <v>51</v>
      </c>
      <c r="J426" s="67" t="str">
        <f t="shared" ca="1" si="5"/>
        <v>Not Eligible</v>
      </c>
      <c r="K426" s="68"/>
      <c r="L426" s="67"/>
      <c r="M426" s="67" t="s">
        <v>148</v>
      </c>
      <c r="N426" s="64" t="s">
        <v>26</v>
      </c>
      <c r="O426" s="64" t="s">
        <v>571</v>
      </c>
      <c r="P426" s="64"/>
      <c r="Q426" s="64" t="s">
        <v>572</v>
      </c>
      <c r="R426" s="69"/>
      <c r="S426" s="64"/>
    </row>
    <row r="427" spans="1:20" ht="15" customHeight="1" x14ac:dyDescent="0.25">
      <c r="A427" s="22" t="s">
        <v>573</v>
      </c>
      <c r="B427" s="36" t="s">
        <v>19</v>
      </c>
      <c r="C427" s="22" t="s">
        <v>20</v>
      </c>
      <c r="D427" s="40" t="s">
        <v>21</v>
      </c>
      <c r="E427" s="22" t="s">
        <v>151</v>
      </c>
      <c r="F427" s="7"/>
      <c r="G427" s="86"/>
      <c r="H427" s="22" t="s">
        <v>574</v>
      </c>
      <c r="I427" s="24" t="s">
        <v>24</v>
      </c>
      <c r="J427" s="25" t="str">
        <f t="shared" ref="J427:J493" ca="1" si="6">IF(AND($I427&lt;&gt;"Not Eligible",$K427=""),$I427,IF(AND($I427="Active",$K427&lt;$L$3),"Expired",IF(AND($I427="Comment period",$K427&lt;$L$14),"Pending",IF($I427="Comment period","Comment period until",IF(AND($I427="Active",$K427&lt;$L$7),"In Lottery until",IF(AND($I427="Active",$K427&lt;$L$11),"Expires in &lt; 60 days (Not Renewed)",IF(AND($I427="Active",$K427&gt;$L$3),"Expires on",IF(AND($I427="Renewed",$K427&lt;$L$3),"Renewal pending",$I427))))))))</f>
        <v>Expires on</v>
      </c>
      <c r="K427" s="143">
        <v>81024</v>
      </c>
      <c r="L427" s="24"/>
      <c r="M427" s="24" t="s">
        <v>148</v>
      </c>
      <c r="N427" s="22" t="s">
        <v>26</v>
      </c>
      <c r="O427" s="22"/>
      <c r="P427" s="27"/>
      <c r="R427" s="29"/>
      <c r="S427" s="22"/>
    </row>
    <row r="428" spans="1:20" ht="15" customHeight="1" x14ac:dyDescent="0.25">
      <c r="A428" s="22" t="s">
        <v>573</v>
      </c>
      <c r="B428" s="36" t="s">
        <v>19</v>
      </c>
      <c r="C428" s="22" t="s">
        <v>35</v>
      </c>
      <c r="D428" s="40" t="s">
        <v>21</v>
      </c>
      <c r="E428" s="22"/>
      <c r="F428" s="7"/>
      <c r="G428" s="86"/>
      <c r="H428" s="22"/>
      <c r="I428" s="24" t="s">
        <v>38</v>
      </c>
      <c r="J428" s="25" t="str">
        <f t="shared" si="6"/>
        <v>Accepting Applications</v>
      </c>
      <c r="K428" s="26"/>
      <c r="L428" s="24"/>
      <c r="M428" s="24" t="s">
        <v>148</v>
      </c>
      <c r="N428" s="22" t="s">
        <v>26</v>
      </c>
      <c r="O428" s="22"/>
      <c r="P428" s="27"/>
      <c r="Q428" s="28" t="s">
        <v>575</v>
      </c>
      <c r="R428" s="29" t="s">
        <v>576</v>
      </c>
      <c r="S428" s="22"/>
    </row>
    <row r="429" spans="1:20" ht="15" customHeight="1" x14ac:dyDescent="0.25">
      <c r="A429" s="22" t="s">
        <v>573</v>
      </c>
      <c r="B429" s="36" t="s">
        <v>19</v>
      </c>
      <c r="C429" s="22" t="s">
        <v>39</v>
      </c>
      <c r="D429" s="40" t="s">
        <v>21</v>
      </c>
      <c r="E429" s="22" t="s">
        <v>151</v>
      </c>
      <c r="F429" s="7"/>
      <c r="G429" s="86"/>
      <c r="H429" s="22" t="s">
        <v>574</v>
      </c>
      <c r="I429" s="24" t="s">
        <v>24</v>
      </c>
      <c r="J429" s="25" t="str">
        <f t="shared" ca="1" si="6"/>
        <v>Expires on</v>
      </c>
      <c r="K429" s="143">
        <v>81024</v>
      </c>
      <c r="L429" s="24"/>
      <c r="M429" s="24" t="s">
        <v>148</v>
      </c>
      <c r="N429" s="22" t="s">
        <v>26</v>
      </c>
      <c r="O429" s="22"/>
      <c r="P429" s="27"/>
      <c r="Q429" s="28" t="s">
        <v>575</v>
      </c>
      <c r="R429" s="29" t="s">
        <v>576</v>
      </c>
      <c r="S429" s="22"/>
    </row>
    <row r="430" spans="1:20" ht="15" customHeight="1" x14ac:dyDescent="0.25">
      <c r="A430" s="22" t="s">
        <v>573</v>
      </c>
      <c r="B430" s="36" t="s">
        <v>19</v>
      </c>
      <c r="C430" s="22" t="s">
        <v>45</v>
      </c>
      <c r="D430" s="40" t="s">
        <v>21</v>
      </c>
      <c r="E430" s="22" t="s">
        <v>151</v>
      </c>
      <c r="F430" s="7"/>
      <c r="G430" s="86"/>
      <c r="H430" s="22" t="s">
        <v>574</v>
      </c>
      <c r="I430" s="24" t="s">
        <v>24</v>
      </c>
      <c r="J430" s="25" t="str">
        <f t="shared" ca="1" si="6"/>
        <v>Expires on</v>
      </c>
      <c r="K430" s="143">
        <v>81024</v>
      </c>
      <c r="L430" s="24"/>
      <c r="M430" s="24" t="s">
        <v>148</v>
      </c>
      <c r="N430" s="22" t="s">
        <v>26</v>
      </c>
      <c r="O430" s="22"/>
      <c r="P430" s="27"/>
      <c r="R430" s="29"/>
      <c r="S430" s="22"/>
    </row>
    <row r="431" spans="1:20" ht="15" customHeight="1" x14ac:dyDescent="0.25">
      <c r="A431" s="22" t="s">
        <v>573</v>
      </c>
      <c r="B431" s="36" t="s">
        <v>19</v>
      </c>
      <c r="C431" s="22" t="s">
        <v>53</v>
      </c>
      <c r="D431" s="40" t="s">
        <v>21</v>
      </c>
      <c r="E431" s="22" t="s">
        <v>577</v>
      </c>
      <c r="F431" s="7"/>
      <c r="G431" s="86"/>
      <c r="H431" s="22" t="s">
        <v>578</v>
      </c>
      <c r="I431" s="24" t="s">
        <v>48</v>
      </c>
      <c r="J431" s="25" t="str">
        <f t="shared" ca="1" si="6"/>
        <v>Approved</v>
      </c>
      <c r="K431" s="26">
        <v>43789</v>
      </c>
      <c r="L431" s="24"/>
      <c r="M431" s="24" t="s">
        <v>148</v>
      </c>
      <c r="N431" s="22" t="s">
        <v>26</v>
      </c>
      <c r="O431" s="22"/>
      <c r="P431" s="27"/>
      <c r="R431" s="29"/>
      <c r="S431" s="22"/>
    </row>
    <row r="432" spans="1:20" ht="15" customHeight="1" x14ac:dyDescent="0.25">
      <c r="A432" s="22" t="s">
        <v>579</v>
      </c>
      <c r="B432" s="36" t="s">
        <v>19</v>
      </c>
      <c r="C432" s="22" t="s">
        <v>20</v>
      </c>
      <c r="D432" s="40" t="s">
        <v>21</v>
      </c>
      <c r="E432" s="22" t="s">
        <v>580</v>
      </c>
      <c r="F432" s="7"/>
      <c r="G432" s="86"/>
      <c r="H432" s="22" t="s">
        <v>581</v>
      </c>
      <c r="I432" s="24" t="s">
        <v>24</v>
      </c>
      <c r="J432" s="25" t="str">
        <f t="shared" ca="1" si="6"/>
        <v>Expires on</v>
      </c>
      <c r="K432" s="143">
        <v>81024</v>
      </c>
      <c r="L432" s="24"/>
      <c r="M432" s="24" t="s">
        <v>148</v>
      </c>
      <c r="N432" s="22" t="s">
        <v>26</v>
      </c>
      <c r="O432" s="22"/>
      <c r="P432" s="27"/>
      <c r="R432" s="29"/>
      <c r="S432" s="22"/>
    </row>
    <row r="433" spans="1:19" ht="15" customHeight="1" x14ac:dyDescent="0.25">
      <c r="A433" s="22" t="s">
        <v>579</v>
      </c>
      <c r="B433" s="36" t="s">
        <v>19</v>
      </c>
      <c r="C433" s="22" t="s">
        <v>35</v>
      </c>
      <c r="D433" s="40" t="s">
        <v>21</v>
      </c>
      <c r="E433" s="22" t="s">
        <v>580</v>
      </c>
      <c r="F433" s="7"/>
      <c r="G433" s="86"/>
      <c r="H433" s="22" t="s">
        <v>582</v>
      </c>
      <c r="I433" s="24" t="s">
        <v>24</v>
      </c>
      <c r="J433" s="25" t="str">
        <f t="shared" ca="1" si="6"/>
        <v>Expires on</v>
      </c>
      <c r="K433" s="143">
        <v>81024</v>
      </c>
      <c r="L433" s="24"/>
      <c r="M433" s="24" t="s">
        <v>148</v>
      </c>
      <c r="N433" s="22" t="s">
        <v>26</v>
      </c>
      <c r="O433" s="22"/>
      <c r="P433" s="27"/>
      <c r="R433" s="29"/>
      <c r="S433" s="22"/>
    </row>
    <row r="434" spans="1:19" ht="15" customHeight="1" x14ac:dyDescent="0.25">
      <c r="A434" s="22" t="s">
        <v>579</v>
      </c>
      <c r="B434" s="36" t="s">
        <v>19</v>
      </c>
      <c r="C434" s="22" t="s">
        <v>39</v>
      </c>
      <c r="D434" s="40" t="s">
        <v>21</v>
      </c>
      <c r="E434" s="22" t="s">
        <v>526</v>
      </c>
      <c r="F434" s="7"/>
      <c r="G434" s="86"/>
      <c r="H434" s="22" t="s">
        <v>583</v>
      </c>
      <c r="I434" s="24" t="s">
        <v>24</v>
      </c>
      <c r="J434" s="25" t="str">
        <f t="shared" ca="1" si="6"/>
        <v>Expires on</v>
      </c>
      <c r="K434" s="143">
        <v>81024</v>
      </c>
      <c r="L434" s="24"/>
      <c r="M434" s="24" t="s">
        <v>148</v>
      </c>
      <c r="N434" s="22" t="s">
        <v>26</v>
      </c>
      <c r="O434" s="22"/>
      <c r="P434" s="27"/>
      <c r="R434" s="29"/>
      <c r="S434" s="22"/>
    </row>
    <row r="435" spans="1:19" ht="15" customHeight="1" x14ac:dyDescent="0.25">
      <c r="A435" s="22" t="s">
        <v>579</v>
      </c>
      <c r="B435" s="36" t="s">
        <v>19</v>
      </c>
      <c r="C435" s="22" t="s">
        <v>45</v>
      </c>
      <c r="D435" s="40" t="s">
        <v>21</v>
      </c>
      <c r="E435" s="22" t="s">
        <v>580</v>
      </c>
      <c r="F435" s="7"/>
      <c r="G435" s="86"/>
      <c r="H435" s="22" t="s">
        <v>582</v>
      </c>
      <c r="I435" s="24" t="s">
        <v>24</v>
      </c>
      <c r="J435" s="25" t="str">
        <f t="shared" ca="1" si="6"/>
        <v>Expires on</v>
      </c>
      <c r="K435" s="143">
        <v>81024</v>
      </c>
      <c r="L435" s="24"/>
      <c r="M435" s="99" t="s">
        <v>148</v>
      </c>
      <c r="N435" s="22" t="s">
        <v>26</v>
      </c>
      <c r="O435" s="22"/>
      <c r="P435" s="27"/>
      <c r="R435" s="29"/>
      <c r="S435" s="22"/>
    </row>
    <row r="436" spans="1:19" s="70" customFormat="1" ht="15" customHeight="1" x14ac:dyDescent="0.25">
      <c r="A436" s="22" t="s">
        <v>579</v>
      </c>
      <c r="B436" s="36" t="s">
        <v>19</v>
      </c>
      <c r="C436" s="22" t="s">
        <v>53</v>
      </c>
      <c r="D436" s="40" t="s">
        <v>21</v>
      </c>
      <c r="E436" s="22" t="s">
        <v>526</v>
      </c>
      <c r="F436" s="7"/>
      <c r="G436" s="86"/>
      <c r="H436" s="22" t="s">
        <v>583</v>
      </c>
      <c r="I436" s="24" t="s">
        <v>24</v>
      </c>
      <c r="J436" s="25" t="str">
        <f t="shared" ca="1" si="6"/>
        <v>Expires on</v>
      </c>
      <c r="K436" s="143">
        <v>81024</v>
      </c>
      <c r="L436" s="24"/>
      <c r="M436" s="24" t="s">
        <v>148</v>
      </c>
      <c r="N436" s="22" t="s">
        <v>26</v>
      </c>
      <c r="O436" s="22"/>
      <c r="P436" s="64"/>
      <c r="Q436" s="64"/>
      <c r="R436" s="69"/>
      <c r="S436" s="64"/>
    </row>
    <row r="437" spans="1:19" s="70" customFormat="1" ht="15" customHeight="1" x14ac:dyDescent="0.25">
      <c r="A437" s="22" t="s">
        <v>579</v>
      </c>
      <c r="B437" s="36" t="s">
        <v>19</v>
      </c>
      <c r="C437" s="22" t="s">
        <v>20</v>
      </c>
      <c r="D437" s="40" t="s">
        <v>21</v>
      </c>
      <c r="E437" s="22"/>
      <c r="F437" s="7"/>
      <c r="G437" s="86"/>
      <c r="H437" s="22"/>
      <c r="I437" s="24" t="s">
        <v>38</v>
      </c>
      <c r="J437" s="25" t="str">
        <f t="shared" si="6"/>
        <v>Accepting Applications</v>
      </c>
      <c r="K437" s="26"/>
      <c r="L437" s="24"/>
      <c r="M437" s="24" t="s">
        <v>148</v>
      </c>
      <c r="N437" s="22" t="s">
        <v>26</v>
      </c>
      <c r="O437" s="22"/>
      <c r="P437" s="64"/>
      <c r="Q437" s="64"/>
      <c r="R437" s="69"/>
      <c r="S437" s="64"/>
    </row>
    <row r="438" spans="1:19" s="70" customFormat="1" ht="15" customHeight="1" x14ac:dyDescent="0.25">
      <c r="A438" s="22" t="s">
        <v>579</v>
      </c>
      <c r="B438" s="36" t="s">
        <v>19</v>
      </c>
      <c r="C438" s="22" t="s">
        <v>35</v>
      </c>
      <c r="D438" s="40" t="s">
        <v>21</v>
      </c>
      <c r="E438" s="22"/>
      <c r="F438" s="7"/>
      <c r="G438" s="86"/>
      <c r="H438" s="22"/>
      <c r="I438" s="24" t="s">
        <v>38</v>
      </c>
      <c r="J438" s="25" t="str">
        <f t="shared" si="6"/>
        <v>Accepting Applications</v>
      </c>
      <c r="K438" s="26"/>
      <c r="L438" s="24"/>
      <c r="M438" s="24" t="s">
        <v>148</v>
      </c>
      <c r="N438" s="22" t="s">
        <v>26</v>
      </c>
      <c r="O438" s="22"/>
      <c r="P438" s="64"/>
      <c r="Q438" s="64"/>
      <c r="R438" s="69"/>
      <c r="S438" s="64"/>
    </row>
    <row r="439" spans="1:19" s="70" customFormat="1" ht="15" customHeight="1" x14ac:dyDescent="0.25">
      <c r="A439" s="22" t="s">
        <v>579</v>
      </c>
      <c r="B439" s="36" t="s">
        <v>19</v>
      </c>
      <c r="C439" s="22" t="s">
        <v>39</v>
      </c>
      <c r="D439" s="40" t="s">
        <v>21</v>
      </c>
      <c r="E439" s="22"/>
      <c r="F439" s="7"/>
      <c r="G439" s="86"/>
      <c r="H439" s="22"/>
      <c r="I439" s="24" t="s">
        <v>38</v>
      </c>
      <c r="J439" s="25" t="str">
        <f t="shared" si="6"/>
        <v>Accepting Applications</v>
      </c>
      <c r="K439" s="26"/>
      <c r="L439" s="24"/>
      <c r="M439" s="24" t="s">
        <v>148</v>
      </c>
      <c r="N439" s="22" t="s">
        <v>26</v>
      </c>
      <c r="O439" s="22"/>
      <c r="P439" s="64"/>
      <c r="Q439" s="64"/>
      <c r="R439" s="69"/>
      <c r="S439" s="64"/>
    </row>
    <row r="440" spans="1:19" s="70" customFormat="1" ht="15" customHeight="1" x14ac:dyDescent="0.25">
      <c r="A440" s="22" t="s">
        <v>579</v>
      </c>
      <c r="B440" s="36" t="s">
        <v>19</v>
      </c>
      <c r="C440" s="22" t="s">
        <v>45</v>
      </c>
      <c r="D440" s="40" t="s">
        <v>21</v>
      </c>
      <c r="E440" s="22"/>
      <c r="F440" s="7"/>
      <c r="G440" s="86"/>
      <c r="H440" s="22"/>
      <c r="I440" s="24" t="s">
        <v>38</v>
      </c>
      <c r="J440" s="25" t="str">
        <f t="shared" si="6"/>
        <v>Accepting Applications</v>
      </c>
      <c r="K440" s="26"/>
      <c r="L440" s="24"/>
      <c r="M440" s="24" t="s">
        <v>148</v>
      </c>
      <c r="N440" s="22" t="s">
        <v>26</v>
      </c>
      <c r="O440" s="22"/>
      <c r="P440" s="64"/>
      <c r="Q440" s="64"/>
      <c r="R440" s="69"/>
      <c r="S440" s="64"/>
    </row>
    <row r="441" spans="1:19" s="70" customFormat="1" ht="15" customHeight="1" x14ac:dyDescent="0.25">
      <c r="A441" s="22" t="s">
        <v>579</v>
      </c>
      <c r="B441" s="36" t="s">
        <v>19</v>
      </c>
      <c r="C441" s="22" t="s">
        <v>53</v>
      </c>
      <c r="D441" s="40" t="s">
        <v>21</v>
      </c>
      <c r="E441" s="22"/>
      <c r="F441" s="7"/>
      <c r="G441" s="86"/>
      <c r="H441" s="22"/>
      <c r="I441" s="24" t="s">
        <v>38</v>
      </c>
      <c r="J441" s="25" t="str">
        <f t="shared" si="6"/>
        <v>Accepting Applications</v>
      </c>
      <c r="K441" s="26"/>
      <c r="L441" s="24"/>
      <c r="M441" s="24" t="s">
        <v>148</v>
      </c>
      <c r="N441" s="22" t="s">
        <v>26</v>
      </c>
      <c r="O441" s="22"/>
      <c r="P441" s="64"/>
      <c r="Q441" s="64"/>
      <c r="R441" s="69"/>
      <c r="S441" s="64"/>
    </row>
    <row r="442" spans="1:19" s="70" customFormat="1" ht="15" customHeight="1" x14ac:dyDescent="0.25">
      <c r="A442" s="32" t="s">
        <v>584</v>
      </c>
      <c r="B442" s="39" t="s">
        <v>19</v>
      </c>
      <c r="C442" s="32" t="s">
        <v>20</v>
      </c>
      <c r="D442" s="96" t="s">
        <v>21</v>
      </c>
      <c r="E442" s="32"/>
      <c r="F442" s="52"/>
      <c r="G442" s="90"/>
      <c r="H442" s="32"/>
      <c r="I442" s="34" t="s">
        <v>51</v>
      </c>
      <c r="J442" s="79" t="str">
        <f t="shared" ca="1" si="6"/>
        <v>Not Eligible</v>
      </c>
      <c r="K442" s="35"/>
      <c r="L442" s="34"/>
      <c r="M442" s="34" t="s">
        <v>148</v>
      </c>
      <c r="N442" s="32" t="s">
        <v>26</v>
      </c>
      <c r="O442" s="32"/>
      <c r="P442" s="32" t="s">
        <v>585</v>
      </c>
      <c r="Q442" s="32"/>
      <c r="R442" s="37"/>
      <c r="S442" s="64"/>
    </row>
    <row r="443" spans="1:19" s="70" customFormat="1" ht="15" customHeight="1" x14ac:dyDescent="0.25">
      <c r="A443" s="32" t="s">
        <v>584</v>
      </c>
      <c r="B443" s="39" t="s">
        <v>19</v>
      </c>
      <c r="C443" s="32" t="s">
        <v>88</v>
      </c>
      <c r="D443" s="96" t="s">
        <v>21</v>
      </c>
      <c r="E443" s="32"/>
      <c r="F443" s="32"/>
      <c r="G443" s="90"/>
      <c r="H443" s="32"/>
      <c r="I443" s="34" t="s">
        <v>51</v>
      </c>
      <c r="J443" s="79" t="str">
        <f t="shared" ca="1" si="6"/>
        <v>Not Eligible</v>
      </c>
      <c r="K443" s="35"/>
      <c r="L443" s="34"/>
      <c r="M443" s="34" t="s">
        <v>148</v>
      </c>
      <c r="N443" s="32" t="s">
        <v>26</v>
      </c>
      <c r="O443" s="32"/>
      <c r="P443" s="32" t="s">
        <v>585</v>
      </c>
      <c r="Q443" s="32"/>
      <c r="R443" s="37"/>
      <c r="S443" s="64"/>
    </row>
    <row r="444" spans="1:19" s="70" customFormat="1" ht="15" customHeight="1" x14ac:dyDescent="0.25">
      <c r="A444" s="32" t="s">
        <v>584</v>
      </c>
      <c r="B444" s="39" t="s">
        <v>19</v>
      </c>
      <c r="C444" s="32" t="s">
        <v>39</v>
      </c>
      <c r="D444" s="96" t="s">
        <v>21</v>
      </c>
      <c r="E444" s="32"/>
      <c r="F444" s="32"/>
      <c r="G444" s="90"/>
      <c r="H444" s="32"/>
      <c r="I444" s="34" t="s">
        <v>51</v>
      </c>
      <c r="J444" s="79" t="str">
        <f t="shared" ca="1" si="6"/>
        <v>Not Eligible</v>
      </c>
      <c r="K444" s="35"/>
      <c r="L444" s="34"/>
      <c r="M444" s="34" t="s">
        <v>148</v>
      </c>
      <c r="N444" s="32" t="s">
        <v>26</v>
      </c>
      <c r="O444" s="32"/>
      <c r="P444" s="32" t="s">
        <v>585</v>
      </c>
      <c r="Q444" s="32"/>
      <c r="R444" s="37"/>
      <c r="S444" s="64"/>
    </row>
    <row r="445" spans="1:19" s="70" customFormat="1" ht="15" customHeight="1" x14ac:dyDescent="0.25">
      <c r="A445" s="32" t="s">
        <v>584</v>
      </c>
      <c r="B445" s="39" t="s">
        <v>19</v>
      </c>
      <c r="C445" s="32" t="s">
        <v>86</v>
      </c>
      <c r="D445" s="96" t="s">
        <v>21</v>
      </c>
      <c r="E445" s="32"/>
      <c r="F445" s="32"/>
      <c r="G445" s="90"/>
      <c r="H445" s="32"/>
      <c r="I445" s="34" t="s">
        <v>51</v>
      </c>
      <c r="J445" s="79" t="str">
        <f t="shared" ca="1" si="6"/>
        <v>Not Eligible</v>
      </c>
      <c r="K445" s="35"/>
      <c r="L445" s="34"/>
      <c r="M445" s="34" t="s">
        <v>148</v>
      </c>
      <c r="N445" s="32" t="s">
        <v>26</v>
      </c>
      <c r="O445" s="32"/>
      <c r="P445" s="32" t="s">
        <v>585</v>
      </c>
      <c r="Q445" s="32"/>
      <c r="R445" s="37"/>
      <c r="S445" s="64"/>
    </row>
    <row r="446" spans="1:19" s="70" customFormat="1" ht="15" customHeight="1" x14ac:dyDescent="0.25">
      <c r="A446" s="32" t="s">
        <v>584</v>
      </c>
      <c r="B446" s="39" t="s">
        <v>19</v>
      </c>
      <c r="C446" s="32" t="s">
        <v>53</v>
      </c>
      <c r="D446" s="96" t="s">
        <v>21</v>
      </c>
      <c r="E446" s="32"/>
      <c r="F446" s="32"/>
      <c r="G446" s="90"/>
      <c r="H446" s="32"/>
      <c r="I446" s="34" t="s">
        <v>51</v>
      </c>
      <c r="J446" s="79" t="str">
        <f t="shared" ca="1" si="6"/>
        <v>Not Eligible</v>
      </c>
      <c r="K446" s="35"/>
      <c r="L446" s="34"/>
      <c r="M446" s="34" t="s">
        <v>148</v>
      </c>
      <c r="N446" s="32" t="s">
        <v>26</v>
      </c>
      <c r="O446" s="32"/>
      <c r="P446" s="32" t="s">
        <v>585</v>
      </c>
      <c r="Q446" s="32"/>
      <c r="R446" s="37"/>
      <c r="S446" s="64"/>
    </row>
    <row r="447" spans="1:19" s="38" customFormat="1" ht="15" customHeight="1" x14ac:dyDescent="0.25">
      <c r="A447" s="64" t="s">
        <v>586</v>
      </c>
      <c r="B447" s="39" t="s">
        <v>19</v>
      </c>
      <c r="C447" s="32"/>
      <c r="D447" s="96" t="s">
        <v>21</v>
      </c>
      <c r="E447" s="32"/>
      <c r="F447" s="32"/>
      <c r="G447" s="90"/>
      <c r="H447" s="32"/>
      <c r="I447" s="34" t="s">
        <v>51</v>
      </c>
      <c r="J447" s="79" t="str">
        <f t="shared" ca="1" si="6"/>
        <v>Not Eligible</v>
      </c>
      <c r="K447" s="35"/>
      <c r="L447" s="34"/>
      <c r="M447" s="67" t="s">
        <v>25</v>
      </c>
      <c r="N447" s="32" t="s">
        <v>26</v>
      </c>
      <c r="O447" s="32" t="s">
        <v>587</v>
      </c>
      <c r="P447" s="32"/>
      <c r="Q447" s="32"/>
      <c r="R447" s="37"/>
      <c r="S447" s="32"/>
    </row>
    <row r="448" spans="1:19" s="38" customFormat="1" ht="15" customHeight="1" x14ac:dyDescent="0.25">
      <c r="A448" s="22" t="s">
        <v>588</v>
      </c>
      <c r="B448" s="36" t="s">
        <v>19</v>
      </c>
      <c r="C448" s="80" t="s">
        <v>20</v>
      </c>
      <c r="D448" s="40" t="s">
        <v>589</v>
      </c>
      <c r="E448" s="22" t="s">
        <v>54</v>
      </c>
      <c r="F448" s="80"/>
      <c r="G448" s="91"/>
      <c r="H448" s="22" t="s">
        <v>590</v>
      </c>
      <c r="I448" s="82" t="s">
        <v>24</v>
      </c>
      <c r="J448" s="25" t="str">
        <f t="shared" ca="1" si="6"/>
        <v>Expires on</v>
      </c>
      <c r="K448" s="143">
        <v>81024</v>
      </c>
      <c r="L448" s="82"/>
      <c r="M448" s="24" t="s">
        <v>148</v>
      </c>
      <c r="N448" s="80" t="s">
        <v>26</v>
      </c>
      <c r="O448" s="80"/>
      <c r="P448" s="32" t="s">
        <v>591</v>
      </c>
      <c r="Q448" s="32"/>
      <c r="R448" s="37"/>
      <c r="S448" s="32"/>
    </row>
    <row r="449" spans="1:19" s="38" customFormat="1" ht="15" customHeight="1" x14ac:dyDescent="0.25">
      <c r="A449" s="22" t="s">
        <v>588</v>
      </c>
      <c r="B449" s="36" t="s">
        <v>19</v>
      </c>
      <c r="C449" s="80" t="s">
        <v>88</v>
      </c>
      <c r="D449" s="40" t="s">
        <v>589</v>
      </c>
      <c r="E449" s="22" t="s">
        <v>54</v>
      </c>
      <c r="F449" s="80"/>
      <c r="G449" s="91"/>
      <c r="H449" s="22" t="s">
        <v>590</v>
      </c>
      <c r="I449" s="82" t="s">
        <v>24</v>
      </c>
      <c r="J449" s="25" t="str">
        <f t="shared" ca="1" si="6"/>
        <v>Expires on</v>
      </c>
      <c r="K449" s="143">
        <v>81024</v>
      </c>
      <c r="L449" s="82"/>
      <c r="M449" s="24" t="s">
        <v>148</v>
      </c>
      <c r="N449" s="80" t="s">
        <v>26</v>
      </c>
      <c r="O449" s="80"/>
      <c r="P449" s="32" t="s">
        <v>591</v>
      </c>
      <c r="Q449" s="32"/>
      <c r="R449" s="37"/>
      <c r="S449" s="32"/>
    </row>
    <row r="450" spans="1:19" s="38" customFormat="1" ht="15" customHeight="1" x14ac:dyDescent="0.25">
      <c r="A450" s="22" t="s">
        <v>588</v>
      </c>
      <c r="B450" s="36" t="s">
        <v>19</v>
      </c>
      <c r="C450" s="80" t="s">
        <v>39</v>
      </c>
      <c r="D450" s="40" t="s">
        <v>589</v>
      </c>
      <c r="E450" s="22" t="s">
        <v>54</v>
      </c>
      <c r="F450" s="80"/>
      <c r="G450" s="91"/>
      <c r="H450" s="22" t="s">
        <v>590</v>
      </c>
      <c r="I450" s="82" t="s">
        <v>24</v>
      </c>
      <c r="J450" s="25" t="str">
        <f t="shared" ca="1" si="6"/>
        <v>Expires on</v>
      </c>
      <c r="K450" s="143">
        <v>81024</v>
      </c>
      <c r="L450" s="82"/>
      <c r="M450" s="24" t="s">
        <v>148</v>
      </c>
      <c r="N450" s="80" t="s">
        <v>26</v>
      </c>
      <c r="O450" s="80"/>
      <c r="P450" s="32" t="s">
        <v>591</v>
      </c>
      <c r="Q450" s="32"/>
      <c r="R450" s="37"/>
      <c r="S450" s="32"/>
    </row>
    <row r="451" spans="1:19" s="38" customFormat="1" ht="15" customHeight="1" x14ac:dyDescent="0.25">
      <c r="A451" s="22" t="s">
        <v>588</v>
      </c>
      <c r="B451" s="36" t="s">
        <v>19</v>
      </c>
      <c r="C451" s="80" t="s">
        <v>86</v>
      </c>
      <c r="D451" s="40" t="s">
        <v>589</v>
      </c>
      <c r="E451" s="22" t="s">
        <v>54</v>
      </c>
      <c r="F451" s="80"/>
      <c r="G451" s="91"/>
      <c r="H451" s="22" t="s">
        <v>590</v>
      </c>
      <c r="I451" s="82" t="s">
        <v>24</v>
      </c>
      <c r="J451" s="25" t="str">
        <f t="shared" ca="1" si="6"/>
        <v>Expires on</v>
      </c>
      <c r="K451" s="143">
        <v>81024</v>
      </c>
      <c r="L451" s="82"/>
      <c r="M451" s="99" t="s">
        <v>148</v>
      </c>
      <c r="N451" s="80" t="s">
        <v>26</v>
      </c>
      <c r="O451" s="80"/>
      <c r="P451" s="32" t="s">
        <v>591</v>
      </c>
      <c r="Q451" s="32"/>
      <c r="R451" s="37"/>
      <c r="S451" s="32"/>
    </row>
    <row r="452" spans="1:19" s="38" customFormat="1" ht="15" customHeight="1" x14ac:dyDescent="0.25">
      <c r="A452" s="22" t="s">
        <v>588</v>
      </c>
      <c r="B452" s="36" t="s">
        <v>19</v>
      </c>
      <c r="C452" s="80" t="s">
        <v>53</v>
      </c>
      <c r="D452" s="40" t="s">
        <v>589</v>
      </c>
      <c r="E452" s="22" t="s">
        <v>54</v>
      </c>
      <c r="F452" s="80"/>
      <c r="G452" s="91"/>
      <c r="H452" s="22" t="s">
        <v>590</v>
      </c>
      <c r="I452" s="82" t="s">
        <v>24</v>
      </c>
      <c r="J452" s="25" t="str">
        <f t="shared" ca="1" si="6"/>
        <v>Expires on</v>
      </c>
      <c r="K452" s="143">
        <v>81024</v>
      </c>
      <c r="L452" s="82"/>
      <c r="M452" s="99" t="s">
        <v>148</v>
      </c>
      <c r="N452" s="80" t="s">
        <v>26</v>
      </c>
      <c r="O452" s="80"/>
      <c r="P452" s="32" t="s">
        <v>591</v>
      </c>
      <c r="Q452" s="32"/>
      <c r="R452" s="37"/>
      <c r="S452" s="32"/>
    </row>
    <row r="453" spans="1:19" s="38" customFormat="1" ht="15" customHeight="1" x14ac:dyDescent="0.25">
      <c r="A453" s="32" t="s">
        <v>592</v>
      </c>
      <c r="B453" s="33" t="s">
        <v>19</v>
      </c>
      <c r="C453" s="32" t="s">
        <v>593</v>
      </c>
      <c r="D453" s="96"/>
      <c r="E453" s="32"/>
      <c r="F453" s="52"/>
      <c r="G453" s="90"/>
      <c r="H453" s="32"/>
      <c r="I453" s="34" t="s">
        <v>51</v>
      </c>
      <c r="J453" s="34" t="str">
        <f t="shared" ca="1" si="6"/>
        <v>Not Eligible</v>
      </c>
      <c r="K453" s="35"/>
      <c r="L453" s="34"/>
      <c r="M453" s="67" t="s">
        <v>594</v>
      </c>
      <c r="N453" s="32" t="s">
        <v>26</v>
      </c>
      <c r="O453" s="32" t="s">
        <v>595</v>
      </c>
      <c r="P453" s="32"/>
      <c r="Q453" s="32" t="s">
        <v>596</v>
      </c>
      <c r="R453" s="37"/>
      <c r="S453" s="32"/>
    </row>
    <row r="454" spans="1:19" s="38" customFormat="1" ht="15" customHeight="1" x14ac:dyDescent="0.25">
      <c r="A454" s="32" t="s">
        <v>597</v>
      </c>
      <c r="B454" s="33" t="s">
        <v>19</v>
      </c>
      <c r="C454" s="32" t="s">
        <v>20</v>
      </c>
      <c r="D454" s="96" t="s">
        <v>51</v>
      </c>
      <c r="E454" s="32"/>
      <c r="F454" s="52"/>
      <c r="G454" s="90"/>
      <c r="H454" s="32"/>
      <c r="I454" s="34" t="s">
        <v>51</v>
      </c>
      <c r="J454" s="34" t="str">
        <f t="shared" ca="1" si="6"/>
        <v>Not Eligible</v>
      </c>
      <c r="K454" s="35"/>
      <c r="L454" s="34"/>
      <c r="M454" s="67" t="s">
        <v>148</v>
      </c>
      <c r="N454" s="32" t="s">
        <v>26</v>
      </c>
      <c r="O454" s="32"/>
      <c r="P454" s="32"/>
      <c r="Q454" s="32"/>
      <c r="R454" s="37"/>
      <c r="S454" s="32"/>
    </row>
    <row r="455" spans="1:19" s="38" customFormat="1" ht="15" customHeight="1" x14ac:dyDescent="0.25">
      <c r="A455" s="32" t="s">
        <v>598</v>
      </c>
      <c r="B455" s="33" t="s">
        <v>31</v>
      </c>
      <c r="C455" s="32" t="s">
        <v>20</v>
      </c>
      <c r="D455" s="96" t="s">
        <v>51</v>
      </c>
      <c r="E455" s="32"/>
      <c r="F455" s="52"/>
      <c r="G455" s="90"/>
      <c r="H455" s="32"/>
      <c r="I455" s="34" t="s">
        <v>51</v>
      </c>
      <c r="J455" s="34" t="str">
        <f t="shared" ca="1" si="6"/>
        <v>Not Eligible</v>
      </c>
      <c r="K455" s="35"/>
      <c r="L455" s="34"/>
      <c r="M455" s="67" t="s">
        <v>148</v>
      </c>
      <c r="N455" s="32" t="s">
        <v>26</v>
      </c>
      <c r="O455" s="32"/>
      <c r="P455" s="32"/>
      <c r="Q455" s="32" t="s">
        <v>599</v>
      </c>
      <c r="R455" s="37" t="s">
        <v>600</v>
      </c>
      <c r="S455" s="32"/>
    </row>
    <row r="456" spans="1:19" s="38" customFormat="1" ht="15" customHeight="1" x14ac:dyDescent="0.25">
      <c r="A456" s="32" t="s">
        <v>601</v>
      </c>
      <c r="B456" s="39" t="s">
        <v>19</v>
      </c>
      <c r="C456" s="32"/>
      <c r="D456" s="96" t="s">
        <v>51</v>
      </c>
      <c r="E456" s="32"/>
      <c r="F456" s="32"/>
      <c r="G456" s="90"/>
      <c r="H456" s="32"/>
      <c r="I456" s="34" t="s">
        <v>51</v>
      </c>
      <c r="J456" s="34" t="str">
        <f t="shared" ca="1" si="6"/>
        <v>Not Eligible</v>
      </c>
      <c r="K456" s="35"/>
      <c r="L456" s="34"/>
      <c r="M456" s="67" t="s">
        <v>25</v>
      </c>
      <c r="N456" s="32" t="s">
        <v>26</v>
      </c>
      <c r="O456" s="32" t="s">
        <v>602</v>
      </c>
      <c r="P456" s="32"/>
      <c r="Q456" s="32"/>
      <c r="R456" s="37"/>
      <c r="S456" s="32"/>
    </row>
    <row r="457" spans="1:19" s="38" customFormat="1" ht="15" customHeight="1" x14ac:dyDescent="0.25">
      <c r="A457" s="32" t="s">
        <v>603</v>
      </c>
      <c r="B457" s="33" t="s">
        <v>19</v>
      </c>
      <c r="C457" s="32"/>
      <c r="D457" s="96" t="s">
        <v>51</v>
      </c>
      <c r="E457" s="32"/>
      <c r="F457" s="52"/>
      <c r="G457" s="90"/>
      <c r="H457" s="32"/>
      <c r="I457" s="34" t="s">
        <v>51</v>
      </c>
      <c r="J457" s="34" t="str">
        <f t="shared" ca="1" si="6"/>
        <v>Not Eligible</v>
      </c>
      <c r="K457" s="35"/>
      <c r="L457" s="34"/>
      <c r="M457" s="67" t="s">
        <v>25</v>
      </c>
      <c r="N457" s="32" t="s">
        <v>26</v>
      </c>
      <c r="O457" s="32" t="s">
        <v>604</v>
      </c>
      <c r="P457" s="32"/>
      <c r="Q457" s="32"/>
      <c r="R457" s="37"/>
      <c r="S457" s="32"/>
    </row>
    <row r="458" spans="1:19" ht="15" customHeight="1" x14ac:dyDescent="0.25">
      <c r="A458" s="32" t="s">
        <v>605</v>
      </c>
      <c r="B458" s="33" t="s">
        <v>19</v>
      </c>
      <c r="C458" s="32"/>
      <c r="D458" s="96" t="s">
        <v>51</v>
      </c>
      <c r="E458" s="32"/>
      <c r="F458" s="52"/>
      <c r="G458" s="90"/>
      <c r="H458" s="32"/>
      <c r="I458" s="34" t="s">
        <v>51</v>
      </c>
      <c r="J458" s="34" t="str">
        <f t="shared" ca="1" si="6"/>
        <v>Not Eligible</v>
      </c>
      <c r="K458" s="35"/>
      <c r="L458" s="34"/>
      <c r="M458" s="67" t="s">
        <v>148</v>
      </c>
      <c r="N458" s="32" t="s">
        <v>26</v>
      </c>
      <c r="O458" s="32"/>
      <c r="P458" s="27"/>
      <c r="R458" s="29"/>
      <c r="S458" s="22"/>
    </row>
    <row r="459" spans="1:19" ht="15" customHeight="1" x14ac:dyDescent="0.25">
      <c r="A459" s="22" t="s">
        <v>606</v>
      </c>
      <c r="B459" s="36" t="s">
        <v>19</v>
      </c>
      <c r="C459" s="22" t="s">
        <v>20</v>
      </c>
      <c r="D459" s="40" t="s">
        <v>607</v>
      </c>
      <c r="E459" s="22" t="s">
        <v>608</v>
      </c>
      <c r="F459" s="22"/>
      <c r="G459" s="86"/>
      <c r="H459" s="22" t="s">
        <v>609</v>
      </c>
      <c r="I459" s="24" t="s">
        <v>24</v>
      </c>
      <c r="J459" s="24" t="str">
        <f t="shared" ca="1" si="6"/>
        <v>Expires on</v>
      </c>
      <c r="K459" s="143">
        <v>81024</v>
      </c>
      <c r="L459" s="24"/>
      <c r="M459" s="24" t="s">
        <v>148</v>
      </c>
      <c r="N459" s="22" t="s">
        <v>26</v>
      </c>
      <c r="O459" s="22" t="s">
        <v>610</v>
      </c>
      <c r="P459" s="27"/>
      <c r="R459" s="29"/>
      <c r="S459" s="22"/>
    </row>
    <row r="460" spans="1:19" ht="15" customHeight="1" x14ac:dyDescent="0.25">
      <c r="A460" s="22" t="s">
        <v>606</v>
      </c>
      <c r="B460" s="36" t="s">
        <v>19</v>
      </c>
      <c r="C460" s="22" t="s">
        <v>35</v>
      </c>
      <c r="D460" s="40" t="s">
        <v>607</v>
      </c>
      <c r="E460" s="22" t="s">
        <v>204</v>
      </c>
      <c r="F460" s="22"/>
      <c r="G460" s="86">
        <v>612</v>
      </c>
      <c r="H460" s="22">
        <v>392156</v>
      </c>
      <c r="I460" s="24" t="s">
        <v>24</v>
      </c>
      <c r="J460" s="24" t="str">
        <f t="shared" ca="1" si="6"/>
        <v>Expires on</v>
      </c>
      <c r="K460" s="143">
        <v>81024</v>
      </c>
      <c r="L460" s="24"/>
      <c r="M460" s="24" t="s">
        <v>148</v>
      </c>
      <c r="N460" s="22" t="s">
        <v>26</v>
      </c>
      <c r="O460" s="22" t="s">
        <v>610</v>
      </c>
      <c r="P460" s="27"/>
      <c r="R460" s="29"/>
      <c r="S460" s="22"/>
    </row>
    <row r="461" spans="1:19" ht="15" customHeight="1" x14ac:dyDescent="0.25">
      <c r="A461" s="22" t="s">
        <v>606</v>
      </c>
      <c r="B461" s="36" t="s">
        <v>19</v>
      </c>
      <c r="C461" s="22" t="s">
        <v>39</v>
      </c>
      <c r="D461" s="40" t="s">
        <v>607</v>
      </c>
      <c r="E461" s="22" t="s">
        <v>611</v>
      </c>
      <c r="F461" s="22"/>
      <c r="G461" s="86"/>
      <c r="H461" s="22" t="s">
        <v>612</v>
      </c>
      <c r="I461" s="24" t="s">
        <v>48</v>
      </c>
      <c r="J461" s="24" t="str">
        <f t="shared" ca="1" si="6"/>
        <v>Approved</v>
      </c>
      <c r="K461" s="26">
        <v>43867</v>
      </c>
      <c r="L461" s="24"/>
      <c r="M461" s="24" t="s">
        <v>148</v>
      </c>
      <c r="N461" s="22" t="s">
        <v>26</v>
      </c>
      <c r="O461" s="22" t="s">
        <v>610</v>
      </c>
      <c r="P461" s="27"/>
      <c r="R461" s="29"/>
      <c r="S461" s="22"/>
    </row>
    <row r="462" spans="1:19" ht="15" customHeight="1" x14ac:dyDescent="0.25">
      <c r="A462" s="22" t="s">
        <v>606</v>
      </c>
      <c r="B462" s="36" t="s">
        <v>19</v>
      </c>
      <c r="C462" s="22" t="s">
        <v>45</v>
      </c>
      <c r="D462" s="40" t="s">
        <v>607</v>
      </c>
      <c r="E462" s="22" t="s">
        <v>613</v>
      </c>
      <c r="F462" s="22"/>
      <c r="G462" s="86"/>
      <c r="H462" s="22" t="s">
        <v>614</v>
      </c>
      <c r="I462" s="24" t="s">
        <v>48</v>
      </c>
      <c r="J462" s="24" t="str">
        <f t="shared" ca="1" si="6"/>
        <v>Approved</v>
      </c>
      <c r="K462" s="26">
        <v>43797</v>
      </c>
      <c r="L462" s="24"/>
      <c r="M462" s="24" t="s">
        <v>148</v>
      </c>
      <c r="N462" s="22" t="s">
        <v>26</v>
      </c>
      <c r="O462" s="22" t="s">
        <v>610</v>
      </c>
      <c r="P462" s="27"/>
      <c r="R462" s="29"/>
      <c r="S462" s="22"/>
    </row>
    <row r="463" spans="1:19" s="70" customFormat="1" x14ac:dyDescent="0.25">
      <c r="A463" s="22" t="s">
        <v>606</v>
      </c>
      <c r="B463" s="36" t="s">
        <v>19</v>
      </c>
      <c r="C463" s="22" t="s">
        <v>53</v>
      </c>
      <c r="D463" s="40" t="s">
        <v>607</v>
      </c>
      <c r="E463" s="22" t="s">
        <v>36</v>
      </c>
      <c r="F463" s="22"/>
      <c r="G463" s="86"/>
      <c r="H463" s="22" t="s">
        <v>615</v>
      </c>
      <c r="I463" s="24" t="s">
        <v>48</v>
      </c>
      <c r="J463" s="24" t="str">
        <f t="shared" ca="1" si="6"/>
        <v>Approved</v>
      </c>
      <c r="K463" s="26">
        <v>43843</v>
      </c>
      <c r="L463" s="24"/>
      <c r="M463" s="24" t="s">
        <v>148</v>
      </c>
      <c r="N463" s="22" t="s">
        <v>26</v>
      </c>
      <c r="O463" s="22" t="s">
        <v>610</v>
      </c>
      <c r="P463" s="64"/>
      <c r="Q463" s="64"/>
      <c r="R463" s="69"/>
      <c r="S463" s="64"/>
    </row>
    <row r="464" spans="1:19" s="70" customFormat="1" ht="15" customHeight="1" x14ac:dyDescent="0.25">
      <c r="A464" s="64" t="s">
        <v>616</v>
      </c>
      <c r="B464" s="65" t="s">
        <v>19</v>
      </c>
      <c r="C464" s="64"/>
      <c r="D464" s="73"/>
      <c r="E464" s="64"/>
      <c r="F464" s="66"/>
      <c r="G464" s="89"/>
      <c r="H464" s="64"/>
      <c r="I464" s="67" t="s">
        <v>51</v>
      </c>
      <c r="J464" s="67" t="str">
        <f t="shared" ca="1" si="6"/>
        <v>Not Eligible</v>
      </c>
      <c r="K464" s="68"/>
      <c r="L464" s="67"/>
      <c r="M464" s="67" t="s">
        <v>148</v>
      </c>
      <c r="N464" s="64" t="s">
        <v>26</v>
      </c>
      <c r="O464" s="64" t="s">
        <v>617</v>
      </c>
      <c r="P464" s="64"/>
      <c r="Q464" s="64"/>
      <c r="R464" s="69"/>
      <c r="S464" s="64"/>
    </row>
    <row r="465" spans="1:19" ht="15" customHeight="1" x14ac:dyDescent="0.25">
      <c r="A465" s="22" t="s">
        <v>618</v>
      </c>
      <c r="B465" s="23" t="s">
        <v>19</v>
      </c>
      <c r="C465" s="22" t="s">
        <v>20</v>
      </c>
      <c r="D465" s="40" t="s">
        <v>21</v>
      </c>
      <c r="E465" s="22" t="s">
        <v>83</v>
      </c>
      <c r="F465" s="7"/>
      <c r="G465" s="86"/>
      <c r="H465" s="22" t="s">
        <v>619</v>
      </c>
      <c r="I465" s="24" t="s">
        <v>24</v>
      </c>
      <c r="J465" s="25" t="str">
        <f t="shared" ca="1" si="6"/>
        <v>Expires on</v>
      </c>
      <c r="K465" s="143">
        <v>81024</v>
      </c>
      <c r="L465" s="24"/>
      <c r="M465" s="24" t="s">
        <v>148</v>
      </c>
      <c r="N465" s="22" t="s">
        <v>26</v>
      </c>
      <c r="O465" s="22"/>
      <c r="P465" s="27"/>
      <c r="R465" s="29"/>
      <c r="S465" s="22"/>
    </row>
    <row r="466" spans="1:19" ht="15" customHeight="1" x14ac:dyDescent="0.25">
      <c r="A466" s="22" t="s">
        <v>618</v>
      </c>
      <c r="B466" s="23" t="s">
        <v>31</v>
      </c>
      <c r="C466" s="22" t="s">
        <v>20</v>
      </c>
      <c r="D466" s="40" t="s">
        <v>21</v>
      </c>
      <c r="E466" s="22" t="s">
        <v>620</v>
      </c>
      <c r="F466" s="7"/>
      <c r="G466" s="86"/>
      <c r="H466" s="22" t="s">
        <v>621</v>
      </c>
      <c r="I466" s="24" t="s">
        <v>24</v>
      </c>
      <c r="J466" s="82" t="str">
        <f t="shared" ca="1" si="6"/>
        <v>Expires on</v>
      </c>
      <c r="K466" s="143">
        <v>81024</v>
      </c>
      <c r="L466" s="24"/>
      <c r="M466" s="24" t="s">
        <v>148</v>
      </c>
      <c r="N466" s="22" t="s">
        <v>26</v>
      </c>
      <c r="O466" s="22"/>
      <c r="P466" s="27"/>
      <c r="Q466" s="28" t="s">
        <v>622</v>
      </c>
      <c r="R466" s="29"/>
      <c r="S466" s="22"/>
    </row>
    <row r="467" spans="1:19" ht="15" customHeight="1" x14ac:dyDescent="0.25">
      <c r="A467" s="22" t="s">
        <v>618</v>
      </c>
      <c r="B467" s="23" t="s">
        <v>19</v>
      </c>
      <c r="C467" s="22" t="s">
        <v>35</v>
      </c>
      <c r="D467" s="40" t="s">
        <v>21</v>
      </c>
      <c r="E467" s="22" t="s">
        <v>613</v>
      </c>
      <c r="F467" s="7"/>
      <c r="G467" s="86">
        <v>628</v>
      </c>
      <c r="H467" s="22">
        <v>400494</v>
      </c>
      <c r="I467" s="24" t="s">
        <v>24</v>
      </c>
      <c r="J467" s="25" t="str">
        <f t="shared" ca="1" si="6"/>
        <v>Expires on</v>
      </c>
      <c r="K467" s="143">
        <v>81024</v>
      </c>
      <c r="L467" s="24"/>
      <c r="M467" s="100" t="s">
        <v>148</v>
      </c>
      <c r="N467" s="22" t="s">
        <v>26</v>
      </c>
      <c r="O467" s="22"/>
      <c r="P467" s="27"/>
      <c r="Q467" s="28" t="s">
        <v>623</v>
      </c>
      <c r="R467" s="29"/>
      <c r="S467" s="22"/>
    </row>
    <row r="468" spans="1:19" ht="15" customHeight="1" x14ac:dyDescent="0.25">
      <c r="A468" s="22" t="s">
        <v>618</v>
      </c>
      <c r="B468" s="23" t="s">
        <v>624</v>
      </c>
      <c r="C468" s="22" t="s">
        <v>35</v>
      </c>
      <c r="D468" s="40" t="s">
        <v>21</v>
      </c>
      <c r="E468" s="22" t="s">
        <v>625</v>
      </c>
      <c r="F468" s="7"/>
      <c r="G468" s="86">
        <v>76</v>
      </c>
      <c r="H468" s="22">
        <v>400952</v>
      </c>
      <c r="I468" s="24" t="s">
        <v>626</v>
      </c>
      <c r="J468" s="82" t="str">
        <f t="shared" ca="1" si="6"/>
        <v>In Lottery</v>
      </c>
      <c r="K468" s="26">
        <v>43902</v>
      </c>
      <c r="L468" s="24"/>
      <c r="M468" s="24" t="s">
        <v>148</v>
      </c>
      <c r="N468" s="22" t="s">
        <v>26</v>
      </c>
      <c r="O468" s="22" t="s">
        <v>627</v>
      </c>
      <c r="P468" s="27"/>
      <c r="Q468" s="28" t="s">
        <v>623</v>
      </c>
      <c r="R468" s="29"/>
      <c r="S468" s="22"/>
    </row>
    <row r="469" spans="1:19" ht="15" customHeight="1" x14ac:dyDescent="0.25">
      <c r="A469" s="22" t="s">
        <v>618</v>
      </c>
      <c r="B469" s="23" t="s">
        <v>19</v>
      </c>
      <c r="C469" s="22" t="s">
        <v>39</v>
      </c>
      <c r="D469" s="40" t="s">
        <v>21</v>
      </c>
      <c r="E469" s="22" t="s">
        <v>343</v>
      </c>
      <c r="F469" s="7"/>
      <c r="G469" s="86">
        <v>646</v>
      </c>
      <c r="H469" s="22">
        <v>404269</v>
      </c>
      <c r="I469" s="24" t="s">
        <v>24</v>
      </c>
      <c r="J469" s="25" t="str">
        <f t="shared" ca="1" si="6"/>
        <v>Expires on</v>
      </c>
      <c r="K469" s="143">
        <v>44500</v>
      </c>
      <c r="L469" s="24"/>
      <c r="M469" s="24" t="s">
        <v>148</v>
      </c>
      <c r="N469" s="22" t="s">
        <v>26</v>
      </c>
      <c r="O469" s="22"/>
      <c r="P469" s="27"/>
      <c r="R469" s="29"/>
      <c r="S469" s="22"/>
    </row>
    <row r="470" spans="1:19" ht="15" customHeight="1" x14ac:dyDescent="0.25">
      <c r="A470" s="22" t="s">
        <v>618</v>
      </c>
      <c r="B470" s="23" t="s">
        <v>31</v>
      </c>
      <c r="C470" s="22" t="s">
        <v>39</v>
      </c>
      <c r="D470" s="40" t="s">
        <v>21</v>
      </c>
      <c r="E470" s="22" t="s">
        <v>78</v>
      </c>
      <c r="F470" s="7"/>
      <c r="G470" s="86"/>
      <c r="H470" s="22" t="s">
        <v>628</v>
      </c>
      <c r="I470" s="24" t="s">
        <v>61</v>
      </c>
      <c r="J470" s="82" t="str">
        <f t="shared" ca="1" si="6"/>
        <v>Review Pending</v>
      </c>
      <c r="K470" s="26">
        <v>43961</v>
      </c>
      <c r="L470" s="24"/>
      <c r="M470" s="24" t="s">
        <v>148</v>
      </c>
      <c r="N470" s="22" t="s">
        <v>26</v>
      </c>
      <c r="O470" s="22"/>
      <c r="P470" s="27"/>
      <c r="Q470" s="28" t="s">
        <v>623</v>
      </c>
      <c r="R470" s="29"/>
      <c r="S470" s="22"/>
    </row>
    <row r="471" spans="1:19" ht="15" customHeight="1" x14ac:dyDescent="0.25">
      <c r="A471" s="22" t="s">
        <v>618</v>
      </c>
      <c r="B471" s="23" t="s">
        <v>19</v>
      </c>
      <c r="C471" s="22" t="s">
        <v>45</v>
      </c>
      <c r="D471" s="40" t="s">
        <v>21</v>
      </c>
      <c r="E471" s="22" t="s">
        <v>625</v>
      </c>
      <c r="F471" s="7"/>
      <c r="G471" s="86">
        <v>76</v>
      </c>
      <c r="H471" s="22">
        <v>400952</v>
      </c>
      <c r="I471" s="24" t="s">
        <v>626</v>
      </c>
      <c r="J471" s="142" t="str">
        <f t="shared" ca="1" si="6"/>
        <v>In Lottery</v>
      </c>
      <c r="K471" s="26">
        <v>43902</v>
      </c>
      <c r="L471" s="24"/>
      <c r="M471" s="24" t="s">
        <v>148</v>
      </c>
      <c r="N471" s="22" t="s">
        <v>26</v>
      </c>
      <c r="O471" s="22" t="s">
        <v>627</v>
      </c>
      <c r="P471" s="27"/>
      <c r="R471" s="29"/>
      <c r="S471" s="22"/>
    </row>
    <row r="472" spans="1:19" ht="15" customHeight="1" x14ac:dyDescent="0.25">
      <c r="A472" s="22" t="s">
        <v>618</v>
      </c>
      <c r="B472" s="23" t="s">
        <v>31</v>
      </c>
      <c r="C472" s="22" t="s">
        <v>45</v>
      </c>
      <c r="D472" s="40" t="s">
        <v>21</v>
      </c>
      <c r="E472" s="22" t="s">
        <v>78</v>
      </c>
      <c r="F472" s="7"/>
      <c r="G472" s="86"/>
      <c r="H472" s="22" t="s">
        <v>628</v>
      </c>
      <c r="I472" s="24" t="s">
        <v>61</v>
      </c>
      <c r="J472" s="82" t="str">
        <f t="shared" ca="1" si="6"/>
        <v>Review Pending</v>
      </c>
      <c r="K472" s="26">
        <v>43961</v>
      </c>
      <c r="L472" s="24"/>
      <c r="M472" s="24" t="s">
        <v>148</v>
      </c>
      <c r="N472" s="22" t="s">
        <v>26</v>
      </c>
      <c r="O472" s="22"/>
      <c r="P472" s="27"/>
      <c r="Q472" s="28" t="s">
        <v>474</v>
      </c>
      <c r="R472" s="29"/>
      <c r="S472" s="22"/>
    </row>
    <row r="473" spans="1:19" ht="15" customHeight="1" x14ac:dyDescent="0.25">
      <c r="A473" s="22" t="s">
        <v>618</v>
      </c>
      <c r="B473" s="23" t="s">
        <v>19</v>
      </c>
      <c r="C473" s="22" t="s">
        <v>53</v>
      </c>
      <c r="D473" s="40" t="s">
        <v>21</v>
      </c>
      <c r="E473" s="22" t="s">
        <v>343</v>
      </c>
      <c r="F473" s="7"/>
      <c r="G473" s="86"/>
      <c r="H473" s="22" t="s">
        <v>629</v>
      </c>
      <c r="I473" s="24" t="s">
        <v>24</v>
      </c>
      <c r="J473" s="25" t="str">
        <f t="shared" ca="1" si="6"/>
        <v>Expires on</v>
      </c>
      <c r="K473" s="143">
        <v>81024</v>
      </c>
      <c r="L473" s="24"/>
      <c r="M473" s="24" t="s">
        <v>142</v>
      </c>
      <c r="N473" s="22" t="s">
        <v>26</v>
      </c>
      <c r="O473" s="22"/>
      <c r="P473" s="27"/>
      <c r="R473" s="29"/>
      <c r="S473" s="22"/>
    </row>
    <row r="474" spans="1:19" s="70" customFormat="1" ht="15" customHeight="1" x14ac:dyDescent="0.25">
      <c r="A474" s="22" t="s">
        <v>618</v>
      </c>
      <c r="B474" s="23" t="s">
        <v>31</v>
      </c>
      <c r="C474" s="22" t="s">
        <v>53</v>
      </c>
      <c r="D474" s="40" t="s">
        <v>21</v>
      </c>
      <c r="E474" s="22" t="s">
        <v>83</v>
      </c>
      <c r="F474" s="7"/>
      <c r="G474" s="86"/>
      <c r="H474" s="22" t="s">
        <v>619</v>
      </c>
      <c r="I474" s="24" t="s">
        <v>24</v>
      </c>
      <c r="J474" s="82" t="str">
        <f t="shared" ca="1" si="6"/>
        <v>Expires on</v>
      </c>
      <c r="K474" s="143">
        <v>81024</v>
      </c>
      <c r="L474" s="24"/>
      <c r="M474" s="24" t="s">
        <v>142</v>
      </c>
      <c r="N474" s="22" t="s">
        <v>26</v>
      </c>
      <c r="O474" s="22"/>
      <c r="P474" s="64"/>
      <c r="Q474" s="64"/>
      <c r="R474" s="69"/>
      <c r="S474" s="64"/>
    </row>
    <row r="475" spans="1:19" ht="15" customHeight="1" x14ac:dyDescent="0.25">
      <c r="A475" s="64" t="s">
        <v>630</v>
      </c>
      <c r="B475" s="65" t="s">
        <v>624</v>
      </c>
      <c r="C475" s="64" t="s">
        <v>593</v>
      </c>
      <c r="D475" s="73" t="s">
        <v>21</v>
      </c>
      <c r="E475" s="64" t="s">
        <v>283</v>
      </c>
      <c r="F475" s="66"/>
      <c r="G475" s="89"/>
      <c r="H475" s="64"/>
      <c r="I475" s="67" t="s">
        <v>51</v>
      </c>
      <c r="J475" s="77" t="str">
        <f t="shared" ca="1" si="6"/>
        <v>Not Eligible</v>
      </c>
      <c r="K475" s="68">
        <v>42894</v>
      </c>
      <c r="L475" s="67"/>
      <c r="M475" s="67" t="s">
        <v>142</v>
      </c>
      <c r="N475" s="64" t="s">
        <v>26</v>
      </c>
      <c r="O475" s="64"/>
      <c r="P475" s="27"/>
      <c r="R475" s="29"/>
      <c r="S475" s="22"/>
    </row>
    <row r="476" spans="1:19" ht="15" customHeight="1" x14ac:dyDescent="0.25">
      <c r="A476" s="22" t="s">
        <v>631</v>
      </c>
      <c r="B476" s="23" t="s">
        <v>19</v>
      </c>
      <c r="C476" s="22" t="s">
        <v>20</v>
      </c>
      <c r="D476" s="40" t="s">
        <v>21</v>
      </c>
      <c r="E476" s="22" t="s">
        <v>372</v>
      </c>
      <c r="F476" s="7"/>
      <c r="G476" s="86"/>
      <c r="H476" s="22" t="s">
        <v>632</v>
      </c>
      <c r="I476" s="24" t="s">
        <v>24</v>
      </c>
      <c r="J476" s="25" t="str">
        <f t="shared" ca="1" si="6"/>
        <v>Expires on</v>
      </c>
      <c r="K476" s="143">
        <v>81024</v>
      </c>
      <c r="L476" s="24"/>
      <c r="M476" s="24" t="s">
        <v>142</v>
      </c>
      <c r="N476" s="22" t="s">
        <v>26</v>
      </c>
      <c r="O476" s="22"/>
      <c r="P476" s="27"/>
      <c r="R476" s="29"/>
      <c r="S476" s="22"/>
    </row>
    <row r="477" spans="1:19" ht="15" customHeight="1" x14ac:dyDescent="0.25">
      <c r="A477" s="22" t="s">
        <v>631</v>
      </c>
      <c r="B477" s="23" t="s">
        <v>19</v>
      </c>
      <c r="C477" s="22" t="s">
        <v>35</v>
      </c>
      <c r="D477" s="40" t="s">
        <v>21</v>
      </c>
      <c r="E477" s="22" t="s">
        <v>110</v>
      </c>
      <c r="F477" s="7"/>
      <c r="G477" s="86"/>
      <c r="H477" s="22">
        <v>400432</v>
      </c>
      <c r="I477" s="24" t="s">
        <v>24</v>
      </c>
      <c r="J477" s="25" t="str">
        <f t="shared" ca="1" si="6"/>
        <v>Expires on</v>
      </c>
      <c r="K477" s="143">
        <v>81024</v>
      </c>
      <c r="L477" s="24"/>
      <c r="M477" s="24" t="s">
        <v>142</v>
      </c>
      <c r="N477" s="22" t="s">
        <v>26</v>
      </c>
      <c r="O477" s="22"/>
      <c r="P477" s="27"/>
      <c r="R477" s="29"/>
      <c r="S477" s="22"/>
    </row>
    <row r="478" spans="1:19" ht="15" customHeight="1" x14ac:dyDescent="0.25">
      <c r="A478" s="22" t="s">
        <v>631</v>
      </c>
      <c r="B478" s="23" t="s">
        <v>19</v>
      </c>
      <c r="C478" s="22" t="s">
        <v>39</v>
      </c>
      <c r="D478" s="40" t="s">
        <v>21</v>
      </c>
      <c r="E478" s="22" t="s">
        <v>372</v>
      </c>
      <c r="F478" s="7"/>
      <c r="G478" s="86"/>
      <c r="H478" s="22" t="s">
        <v>632</v>
      </c>
      <c r="I478" s="24" t="s">
        <v>24</v>
      </c>
      <c r="J478" s="25" t="str">
        <f t="shared" ca="1" si="6"/>
        <v>Expires on</v>
      </c>
      <c r="K478" s="143">
        <v>81024</v>
      </c>
      <c r="L478" s="24"/>
      <c r="M478" s="24" t="s">
        <v>142</v>
      </c>
      <c r="N478" s="22" t="s">
        <v>26</v>
      </c>
      <c r="O478" s="22"/>
      <c r="P478" s="27"/>
      <c r="R478" s="29"/>
      <c r="S478" s="22"/>
    </row>
    <row r="479" spans="1:19" ht="15" customHeight="1" x14ac:dyDescent="0.25">
      <c r="A479" s="22" t="s">
        <v>631</v>
      </c>
      <c r="B479" s="23" t="s">
        <v>19</v>
      </c>
      <c r="C479" s="22" t="s">
        <v>45</v>
      </c>
      <c r="D479" s="40" t="s">
        <v>21</v>
      </c>
      <c r="E479" s="22" t="s">
        <v>110</v>
      </c>
      <c r="F479" s="7"/>
      <c r="G479" s="86"/>
      <c r="H479" s="22">
        <v>400432</v>
      </c>
      <c r="I479" s="24" t="s">
        <v>24</v>
      </c>
      <c r="J479" s="25" t="str">
        <f t="shared" ca="1" si="6"/>
        <v>Expires on</v>
      </c>
      <c r="K479" s="143">
        <v>81024</v>
      </c>
      <c r="L479" s="24"/>
      <c r="M479" s="24" t="s">
        <v>142</v>
      </c>
      <c r="N479" s="22" t="s">
        <v>26</v>
      </c>
      <c r="O479" s="22"/>
      <c r="P479" s="27"/>
      <c r="R479" s="29"/>
      <c r="S479" s="22"/>
    </row>
    <row r="480" spans="1:19" ht="15" customHeight="1" x14ac:dyDescent="0.25">
      <c r="A480" s="22" t="s">
        <v>631</v>
      </c>
      <c r="B480" s="23" t="s">
        <v>19</v>
      </c>
      <c r="C480" s="22" t="s">
        <v>53</v>
      </c>
      <c r="D480" s="40" t="s">
        <v>21</v>
      </c>
      <c r="E480" s="22" t="s">
        <v>204</v>
      </c>
      <c r="F480" s="7"/>
      <c r="G480" s="86"/>
      <c r="H480" s="22" t="s">
        <v>633</v>
      </c>
      <c r="I480" s="24" t="s">
        <v>157</v>
      </c>
      <c r="J480" s="25" t="str">
        <f t="shared" ca="1" si="6"/>
        <v>Pending</v>
      </c>
      <c r="K480" s="26">
        <v>43914</v>
      </c>
      <c r="L480" s="24"/>
      <c r="M480" s="24" t="s">
        <v>142</v>
      </c>
      <c r="N480" s="22" t="s">
        <v>26</v>
      </c>
      <c r="O480" s="22"/>
      <c r="P480" s="27"/>
      <c r="R480" s="29"/>
      <c r="S480" s="22"/>
    </row>
    <row r="481" spans="1:19" ht="15" customHeight="1" x14ac:dyDescent="0.25">
      <c r="A481" s="22" t="s">
        <v>634</v>
      </c>
      <c r="B481" s="36" t="s">
        <v>19</v>
      </c>
      <c r="C481" s="22" t="s">
        <v>20</v>
      </c>
      <c r="D481" s="40" t="s">
        <v>21</v>
      </c>
      <c r="E481" s="22" t="s">
        <v>54</v>
      </c>
      <c r="F481" s="22"/>
      <c r="G481" s="86"/>
      <c r="H481" s="22">
        <v>388115</v>
      </c>
      <c r="I481" s="24" t="s">
        <v>24</v>
      </c>
      <c r="J481" s="25" t="str">
        <f t="shared" ca="1" si="6"/>
        <v>Expires on</v>
      </c>
      <c r="K481" s="143">
        <v>81024</v>
      </c>
      <c r="L481" s="24"/>
      <c r="M481" s="24" t="s">
        <v>142</v>
      </c>
      <c r="N481" s="22" t="s">
        <v>26</v>
      </c>
      <c r="O481" s="22"/>
      <c r="P481" s="27"/>
      <c r="R481" s="29" t="s">
        <v>635</v>
      </c>
      <c r="S481" s="22"/>
    </row>
    <row r="482" spans="1:19" ht="15" customHeight="1" x14ac:dyDescent="0.25">
      <c r="A482" s="22" t="s">
        <v>634</v>
      </c>
      <c r="B482" s="36" t="s">
        <v>31</v>
      </c>
      <c r="C482" s="22" t="s">
        <v>20</v>
      </c>
      <c r="D482" s="40" t="s">
        <v>21</v>
      </c>
      <c r="E482" s="22" t="s">
        <v>160</v>
      </c>
      <c r="F482" s="22"/>
      <c r="G482" s="86"/>
      <c r="H482" s="22" t="s">
        <v>636</v>
      </c>
      <c r="I482" s="24" t="s">
        <v>24</v>
      </c>
      <c r="J482" s="25" t="str">
        <f t="shared" ca="1" si="6"/>
        <v>Expires on</v>
      </c>
      <c r="K482" s="143">
        <v>81024</v>
      </c>
      <c r="L482" s="24"/>
      <c r="M482" s="24" t="s">
        <v>142</v>
      </c>
      <c r="N482" s="22" t="s">
        <v>26</v>
      </c>
      <c r="O482" s="22"/>
      <c r="P482" s="27"/>
      <c r="R482" s="29"/>
      <c r="S482" s="22"/>
    </row>
    <row r="483" spans="1:19" ht="15" customHeight="1" x14ac:dyDescent="0.25">
      <c r="A483" s="22" t="s">
        <v>634</v>
      </c>
      <c r="B483" s="36" t="s">
        <v>19</v>
      </c>
      <c r="C483" s="22" t="s">
        <v>35</v>
      </c>
      <c r="D483" s="40" t="s">
        <v>21</v>
      </c>
      <c r="E483" s="22" t="s">
        <v>637</v>
      </c>
      <c r="F483" s="22"/>
      <c r="G483" s="86"/>
      <c r="H483" s="22" t="s">
        <v>638</v>
      </c>
      <c r="I483" s="24" t="s">
        <v>24</v>
      </c>
      <c r="J483" s="25" t="str">
        <f t="shared" ca="1" si="6"/>
        <v>Expires on</v>
      </c>
      <c r="K483" s="143">
        <v>81024</v>
      </c>
      <c r="L483" s="24"/>
      <c r="M483" s="24" t="s">
        <v>142</v>
      </c>
      <c r="N483" s="22" t="s">
        <v>26</v>
      </c>
      <c r="O483" s="22"/>
      <c r="P483" s="27"/>
      <c r="R483" s="29" t="s">
        <v>635</v>
      </c>
      <c r="S483" s="22"/>
    </row>
    <row r="484" spans="1:19" ht="15" customHeight="1" x14ac:dyDescent="0.25">
      <c r="A484" s="22" t="s">
        <v>634</v>
      </c>
      <c r="B484" s="36" t="s">
        <v>31</v>
      </c>
      <c r="C484" s="22" t="s">
        <v>35</v>
      </c>
      <c r="D484" s="40" t="s">
        <v>21</v>
      </c>
      <c r="E484" s="22" t="s">
        <v>160</v>
      </c>
      <c r="F484" s="22"/>
      <c r="G484" s="86"/>
      <c r="H484" s="22" t="s">
        <v>636</v>
      </c>
      <c r="I484" s="24" t="s">
        <v>24</v>
      </c>
      <c r="J484" s="25" t="str">
        <f t="shared" ca="1" si="6"/>
        <v>Expires on</v>
      </c>
      <c r="K484" s="143">
        <v>81024</v>
      </c>
      <c r="L484" s="24"/>
      <c r="M484" s="24" t="s">
        <v>142</v>
      </c>
      <c r="N484" s="22" t="s">
        <v>26</v>
      </c>
      <c r="O484" s="22"/>
      <c r="P484" s="27"/>
      <c r="R484" s="29"/>
      <c r="S484" s="22"/>
    </row>
    <row r="485" spans="1:19" ht="15" customHeight="1" x14ac:dyDescent="0.25">
      <c r="A485" s="22" t="s">
        <v>634</v>
      </c>
      <c r="B485" s="36" t="s">
        <v>19</v>
      </c>
      <c r="C485" s="22" t="s">
        <v>39</v>
      </c>
      <c r="D485" s="40" t="s">
        <v>21</v>
      </c>
      <c r="E485" s="22" t="s">
        <v>639</v>
      </c>
      <c r="F485" s="22"/>
      <c r="G485" s="86"/>
      <c r="H485" s="22">
        <v>388848</v>
      </c>
      <c r="I485" s="24" t="s">
        <v>24</v>
      </c>
      <c r="J485" s="25" t="str">
        <f ca="1">IF(AND($I485&lt;&gt;"Not Eligible",$K485=""),$I485,IF(AND($I485="Active",$K485&lt;$L$3),"Expired",IF(AND($I485="Comment period",$K485&lt;$L$14),"Pending",IF($I485="Comment period","Comment period until",IF(AND($I485="Active",$K485&lt;$L$7),"In Lottery until",IF(AND($I485="Active",$K485&lt;$L$11),"Expires in &lt; 60 days (Not Renewed)",IF(AND($I485="Active",$K485&gt;$L$3),"Expires on",IF(AND($I485="Renewed",$K485&lt;$L$3),"Renewal pending",$I485))))))))</f>
        <v>Expires on</v>
      </c>
      <c r="K485" s="143">
        <v>81024</v>
      </c>
      <c r="L485" s="24"/>
      <c r="M485" s="24" t="s">
        <v>142</v>
      </c>
      <c r="N485" s="22" t="s">
        <v>26</v>
      </c>
      <c r="O485" s="22"/>
      <c r="P485" s="27"/>
      <c r="R485" s="29" t="s">
        <v>635</v>
      </c>
      <c r="S485" s="22"/>
    </row>
    <row r="486" spans="1:19" ht="15" customHeight="1" x14ac:dyDescent="0.25">
      <c r="A486" s="22" t="s">
        <v>634</v>
      </c>
      <c r="B486" s="36" t="s">
        <v>31</v>
      </c>
      <c r="C486" s="22" t="s">
        <v>149</v>
      </c>
      <c r="D486" s="40" t="s">
        <v>21</v>
      </c>
      <c r="E486" s="22" t="s">
        <v>160</v>
      </c>
      <c r="F486" s="22"/>
      <c r="G486" s="86"/>
      <c r="H486" s="22" t="s">
        <v>636</v>
      </c>
      <c r="I486" s="24" t="s">
        <v>24</v>
      </c>
      <c r="J486" s="25" t="str">
        <f t="shared" ca="1" si="6"/>
        <v>Expires on</v>
      </c>
      <c r="K486" s="143">
        <v>81024</v>
      </c>
      <c r="L486" s="24"/>
      <c r="M486" s="24" t="s">
        <v>142</v>
      </c>
      <c r="N486" s="22" t="s">
        <v>26</v>
      </c>
      <c r="O486" s="22"/>
      <c r="P486" s="27"/>
      <c r="R486" s="29"/>
      <c r="S486" s="22"/>
    </row>
    <row r="487" spans="1:19" ht="15" customHeight="1" x14ac:dyDescent="0.25">
      <c r="A487" s="22" t="s">
        <v>634</v>
      </c>
      <c r="B487" s="36" t="s">
        <v>19</v>
      </c>
      <c r="C487" s="22" t="s">
        <v>45</v>
      </c>
      <c r="D487" s="40" t="s">
        <v>21</v>
      </c>
      <c r="E487" s="22" t="s">
        <v>640</v>
      </c>
      <c r="F487" s="22"/>
      <c r="G487" s="86"/>
      <c r="H487" s="22" t="s">
        <v>641</v>
      </c>
      <c r="I487" s="24" t="s">
        <v>48</v>
      </c>
      <c r="J487" s="25" t="str">
        <f t="shared" ca="1" si="6"/>
        <v>Approved</v>
      </c>
      <c r="K487" s="26">
        <v>43916</v>
      </c>
      <c r="L487" s="24"/>
      <c r="M487" s="24" t="s">
        <v>142</v>
      </c>
      <c r="N487" s="22" t="s">
        <v>26</v>
      </c>
      <c r="O487" s="22"/>
      <c r="P487" s="27"/>
      <c r="Q487" s="28" t="s">
        <v>642</v>
      </c>
      <c r="R487" s="29" t="s">
        <v>635</v>
      </c>
      <c r="S487" s="22"/>
    </row>
    <row r="488" spans="1:19" ht="15" customHeight="1" x14ac:dyDescent="0.25">
      <c r="A488" s="22" t="s">
        <v>634</v>
      </c>
      <c r="B488" s="36" t="s">
        <v>31</v>
      </c>
      <c r="C488" s="22" t="s">
        <v>231</v>
      </c>
      <c r="D488" s="40" t="s">
        <v>21</v>
      </c>
      <c r="E488" s="22" t="s">
        <v>643</v>
      </c>
      <c r="F488" s="22"/>
      <c r="G488" s="86"/>
      <c r="H488" s="22" t="s">
        <v>644</v>
      </c>
      <c r="I488" s="24" t="s">
        <v>24</v>
      </c>
      <c r="J488" s="25" t="str">
        <f t="shared" ca="1" si="6"/>
        <v>Expires on</v>
      </c>
      <c r="K488" s="143">
        <v>81024</v>
      </c>
      <c r="L488" s="24"/>
      <c r="M488" s="24" t="s">
        <v>142</v>
      </c>
      <c r="N488" s="22" t="s">
        <v>26</v>
      </c>
      <c r="O488" s="22"/>
      <c r="P488" s="27"/>
      <c r="R488" s="29" t="s">
        <v>645</v>
      </c>
      <c r="S488" s="22"/>
    </row>
    <row r="489" spans="1:19" ht="15" customHeight="1" x14ac:dyDescent="0.25">
      <c r="A489" s="22" t="s">
        <v>634</v>
      </c>
      <c r="B489" s="36" t="s">
        <v>19</v>
      </c>
      <c r="C489" s="22" t="s">
        <v>53</v>
      </c>
      <c r="D489" s="40" t="s">
        <v>21</v>
      </c>
      <c r="E489" s="22" t="s">
        <v>637</v>
      </c>
      <c r="F489" s="22"/>
      <c r="G489" s="86"/>
      <c r="H489" s="22" t="s">
        <v>638</v>
      </c>
      <c r="I489" s="24" t="s">
        <v>24</v>
      </c>
      <c r="J489" s="25" t="str">
        <f t="shared" ca="1" si="6"/>
        <v>Expires on</v>
      </c>
      <c r="K489" s="143">
        <v>81024</v>
      </c>
      <c r="L489" s="24"/>
      <c r="M489" s="24" t="s">
        <v>142</v>
      </c>
      <c r="N489" s="22" t="s">
        <v>26</v>
      </c>
      <c r="O489" s="22"/>
      <c r="P489" s="27"/>
      <c r="R489" s="29" t="s">
        <v>635</v>
      </c>
      <c r="S489" s="22"/>
    </row>
    <row r="490" spans="1:19" ht="15" customHeight="1" x14ac:dyDescent="0.25">
      <c r="A490" s="22" t="s">
        <v>634</v>
      </c>
      <c r="B490" s="36" t="s">
        <v>31</v>
      </c>
      <c r="C490" s="22" t="s">
        <v>53</v>
      </c>
      <c r="D490" s="40" t="s">
        <v>21</v>
      </c>
      <c r="E490" s="22" t="s">
        <v>160</v>
      </c>
      <c r="F490" s="22"/>
      <c r="G490" s="86"/>
      <c r="H490" s="22" t="s">
        <v>636</v>
      </c>
      <c r="I490" s="24" t="s">
        <v>24</v>
      </c>
      <c r="J490" s="25" t="str">
        <f t="shared" ca="1" si="6"/>
        <v>Expires on</v>
      </c>
      <c r="K490" s="143">
        <v>81024</v>
      </c>
      <c r="L490" s="24"/>
      <c r="M490" s="24" t="s">
        <v>142</v>
      </c>
      <c r="N490" s="22" t="s">
        <v>26</v>
      </c>
      <c r="O490" s="22"/>
      <c r="P490" s="27"/>
      <c r="R490" s="29"/>
      <c r="S490" s="22"/>
    </row>
    <row r="491" spans="1:19" ht="15" customHeight="1" x14ac:dyDescent="0.25">
      <c r="A491" s="32" t="s">
        <v>646</v>
      </c>
      <c r="B491" s="33" t="s">
        <v>19</v>
      </c>
      <c r="C491" s="32" t="s">
        <v>20</v>
      </c>
      <c r="D491" s="96"/>
      <c r="E491" s="32"/>
      <c r="F491" s="52"/>
      <c r="G491" s="90"/>
      <c r="H491" s="32"/>
      <c r="I491" s="34" t="s">
        <v>51</v>
      </c>
      <c r="J491" s="79" t="str">
        <f t="shared" ca="1" si="6"/>
        <v>Not Eligible</v>
      </c>
      <c r="K491" s="35"/>
      <c r="L491" s="34"/>
      <c r="M491" s="67" t="s">
        <v>148</v>
      </c>
      <c r="N491" s="32" t="s">
        <v>26</v>
      </c>
      <c r="O491" s="32" t="s">
        <v>647</v>
      </c>
      <c r="P491" s="32"/>
      <c r="R491" s="29"/>
      <c r="S491" s="22"/>
    </row>
    <row r="492" spans="1:19" ht="15" customHeight="1" x14ac:dyDescent="0.25">
      <c r="A492" s="32" t="s">
        <v>646</v>
      </c>
      <c r="B492" s="33" t="s">
        <v>19</v>
      </c>
      <c r="C492" s="32" t="s">
        <v>35</v>
      </c>
      <c r="D492" s="96"/>
      <c r="E492" s="32"/>
      <c r="F492" s="52"/>
      <c r="G492" s="90"/>
      <c r="H492" s="32"/>
      <c r="I492" s="34" t="s">
        <v>51</v>
      </c>
      <c r="J492" s="79" t="str">
        <f t="shared" ca="1" si="6"/>
        <v>Not Eligible</v>
      </c>
      <c r="K492" s="35"/>
      <c r="L492" s="34"/>
      <c r="M492" s="67" t="s">
        <v>148</v>
      </c>
      <c r="N492" s="32" t="s">
        <v>26</v>
      </c>
      <c r="O492" s="32" t="s">
        <v>647</v>
      </c>
      <c r="P492" s="32"/>
      <c r="R492" s="29"/>
      <c r="S492" s="22"/>
    </row>
    <row r="493" spans="1:19" ht="15" customHeight="1" x14ac:dyDescent="0.25">
      <c r="A493" s="32" t="s">
        <v>646</v>
      </c>
      <c r="B493" s="33" t="s">
        <v>19</v>
      </c>
      <c r="C493" s="32" t="s">
        <v>39</v>
      </c>
      <c r="D493" s="96"/>
      <c r="E493" s="32"/>
      <c r="F493" s="52"/>
      <c r="G493" s="90"/>
      <c r="H493" s="32"/>
      <c r="I493" s="34" t="s">
        <v>51</v>
      </c>
      <c r="J493" s="79" t="str">
        <f t="shared" ca="1" si="6"/>
        <v>Not Eligible</v>
      </c>
      <c r="K493" s="35"/>
      <c r="L493" s="34"/>
      <c r="M493" s="67" t="s">
        <v>148</v>
      </c>
      <c r="N493" s="32" t="s">
        <v>26</v>
      </c>
      <c r="O493" s="32" t="s">
        <v>647</v>
      </c>
      <c r="P493" s="32"/>
      <c r="R493" s="29"/>
      <c r="S493" s="22"/>
    </row>
    <row r="494" spans="1:19" ht="15" customHeight="1" x14ac:dyDescent="0.25">
      <c r="A494" s="32" t="s">
        <v>646</v>
      </c>
      <c r="B494" s="33" t="s">
        <v>19</v>
      </c>
      <c r="C494" s="32" t="s">
        <v>45</v>
      </c>
      <c r="D494" s="96"/>
      <c r="E494" s="32"/>
      <c r="F494" s="52"/>
      <c r="G494" s="90"/>
      <c r="H494" s="32"/>
      <c r="I494" s="34" t="s">
        <v>51</v>
      </c>
      <c r="J494" s="79" t="str">
        <f t="shared" ref="J494:J536" ca="1" si="7">IF(AND($I494&lt;&gt;"Not Eligible",$K494=""),$I494,IF(AND($I494="Active",$K494&lt;$L$3),"Expired",IF(AND($I494="Comment period",$K494&lt;$L$14),"Pending",IF($I494="Comment period","Comment period until",IF(AND($I494="Active",$K494&lt;$L$7),"In Lottery until",IF(AND($I494="Active",$K494&lt;$L$11),"Expires in &lt; 60 days (Not Renewed)",IF(AND($I494="Active",$K494&gt;$L$3),"Expires on",IF(AND($I494="Renewed",$K494&lt;$L$3),"Renewal pending",$I494))))))))</f>
        <v>Not Eligible</v>
      </c>
      <c r="K494" s="35"/>
      <c r="L494" s="34"/>
      <c r="M494" s="67" t="s">
        <v>148</v>
      </c>
      <c r="N494" s="32" t="s">
        <v>26</v>
      </c>
      <c r="O494" s="32" t="s">
        <v>647</v>
      </c>
      <c r="P494" s="32"/>
      <c r="R494" s="29"/>
      <c r="S494" s="22"/>
    </row>
    <row r="495" spans="1:19" ht="15" customHeight="1" x14ac:dyDescent="0.25">
      <c r="A495" s="32" t="s">
        <v>646</v>
      </c>
      <c r="B495" s="33" t="s">
        <v>19</v>
      </c>
      <c r="C495" s="32" t="s">
        <v>53</v>
      </c>
      <c r="D495" s="96"/>
      <c r="E495" s="32"/>
      <c r="F495" s="52"/>
      <c r="G495" s="90"/>
      <c r="H495" s="32"/>
      <c r="I495" s="34" t="s">
        <v>51</v>
      </c>
      <c r="J495" s="79" t="str">
        <f t="shared" ca="1" si="7"/>
        <v>Not Eligible</v>
      </c>
      <c r="K495" s="35"/>
      <c r="L495" s="34"/>
      <c r="M495" s="67" t="s">
        <v>148</v>
      </c>
      <c r="N495" s="32" t="s">
        <v>26</v>
      </c>
      <c r="O495" s="32" t="s">
        <v>647</v>
      </c>
      <c r="P495" s="32"/>
      <c r="R495" s="29"/>
      <c r="S495" s="22"/>
    </row>
    <row r="496" spans="1:19" ht="15" customHeight="1" x14ac:dyDescent="0.25">
      <c r="A496" s="22" t="s">
        <v>648</v>
      </c>
      <c r="B496" s="36" t="s">
        <v>624</v>
      </c>
      <c r="C496" s="22" t="s">
        <v>88</v>
      </c>
      <c r="D496" s="40" t="s">
        <v>21</v>
      </c>
      <c r="E496" s="22"/>
      <c r="F496" s="22"/>
      <c r="G496" s="86"/>
      <c r="H496" s="22"/>
      <c r="I496" s="24" t="s">
        <v>38</v>
      </c>
      <c r="J496" s="25" t="str">
        <f t="shared" si="7"/>
        <v>Accepting Applications</v>
      </c>
      <c r="K496" s="26"/>
      <c r="L496" s="24"/>
      <c r="M496" s="24" t="s">
        <v>148</v>
      </c>
      <c r="N496" s="22" t="s">
        <v>26</v>
      </c>
      <c r="O496" s="22"/>
      <c r="P496" s="27"/>
      <c r="R496" s="29"/>
      <c r="S496" s="22"/>
    </row>
    <row r="497" spans="1:19" ht="15" customHeight="1" x14ac:dyDescent="0.25">
      <c r="A497" s="22" t="s">
        <v>648</v>
      </c>
      <c r="B497" s="36" t="s">
        <v>624</v>
      </c>
      <c r="C497" s="22" t="s">
        <v>149</v>
      </c>
      <c r="D497" s="40" t="s">
        <v>21</v>
      </c>
      <c r="E497" s="22"/>
      <c r="F497" s="22"/>
      <c r="G497" s="86"/>
      <c r="H497" s="22"/>
      <c r="I497" s="24" t="s">
        <v>38</v>
      </c>
      <c r="J497" s="25" t="str">
        <f t="shared" si="7"/>
        <v>Accepting Applications</v>
      </c>
      <c r="K497" s="26"/>
      <c r="L497" s="24"/>
      <c r="M497" s="24" t="s">
        <v>148</v>
      </c>
      <c r="N497" s="22" t="s">
        <v>26</v>
      </c>
      <c r="O497" s="22"/>
      <c r="P497" s="27"/>
      <c r="R497" s="29"/>
      <c r="S497" s="22"/>
    </row>
    <row r="498" spans="1:19" ht="15" customHeight="1" x14ac:dyDescent="0.25">
      <c r="A498" s="22" t="s">
        <v>648</v>
      </c>
      <c r="B498" s="36" t="s">
        <v>624</v>
      </c>
      <c r="C498" s="22" t="s">
        <v>53</v>
      </c>
      <c r="D498" s="40" t="s">
        <v>21</v>
      </c>
      <c r="E498" s="22"/>
      <c r="F498" s="22"/>
      <c r="G498" s="86"/>
      <c r="H498" s="22"/>
      <c r="I498" s="24" t="s">
        <v>38</v>
      </c>
      <c r="J498" s="25" t="str">
        <f t="shared" si="7"/>
        <v>Accepting Applications</v>
      </c>
      <c r="K498" s="26"/>
      <c r="L498" s="24"/>
      <c r="M498" s="24" t="s">
        <v>148</v>
      </c>
      <c r="N498" s="22" t="s">
        <v>26</v>
      </c>
      <c r="O498" s="22"/>
      <c r="P498" s="27"/>
      <c r="R498" s="29"/>
      <c r="S498" s="22"/>
    </row>
    <row r="499" spans="1:19" ht="15" customHeight="1" x14ac:dyDescent="0.25">
      <c r="A499" s="22" t="s">
        <v>649</v>
      </c>
      <c r="B499" s="23" t="s">
        <v>19</v>
      </c>
      <c r="C499" s="22" t="s">
        <v>20</v>
      </c>
      <c r="D499" s="40" t="s">
        <v>21</v>
      </c>
      <c r="E499" s="22"/>
      <c r="F499" s="7"/>
      <c r="G499" s="86"/>
      <c r="H499" s="22"/>
      <c r="I499" s="24" t="s">
        <v>38</v>
      </c>
      <c r="J499" s="25" t="str">
        <f t="shared" si="7"/>
        <v>Accepting Applications</v>
      </c>
      <c r="K499" s="26"/>
      <c r="L499" s="24"/>
      <c r="M499" s="24" t="s">
        <v>148</v>
      </c>
      <c r="N499" s="22" t="s">
        <v>26</v>
      </c>
      <c r="O499" s="22"/>
      <c r="P499" s="27"/>
      <c r="R499" s="29"/>
      <c r="S499" s="22"/>
    </row>
    <row r="500" spans="1:19" ht="15" customHeight="1" x14ac:dyDescent="0.25">
      <c r="A500" s="22" t="s">
        <v>649</v>
      </c>
      <c r="B500" s="23" t="s">
        <v>19</v>
      </c>
      <c r="C500" s="22" t="s">
        <v>35</v>
      </c>
      <c r="D500" s="40" t="s">
        <v>21</v>
      </c>
      <c r="E500" s="22"/>
      <c r="F500" s="7"/>
      <c r="G500" s="86"/>
      <c r="H500" s="22"/>
      <c r="I500" s="24" t="s">
        <v>38</v>
      </c>
      <c r="J500" s="25" t="str">
        <f t="shared" si="7"/>
        <v>Accepting Applications</v>
      </c>
      <c r="K500" s="26"/>
      <c r="L500" s="24"/>
      <c r="M500" s="24" t="s">
        <v>148</v>
      </c>
      <c r="N500" s="22" t="s">
        <v>26</v>
      </c>
      <c r="O500" s="22"/>
      <c r="P500" s="27"/>
      <c r="R500" s="29"/>
      <c r="S500" s="22"/>
    </row>
    <row r="501" spans="1:19" ht="15" customHeight="1" x14ac:dyDescent="0.25">
      <c r="A501" s="22" t="s">
        <v>649</v>
      </c>
      <c r="B501" s="23" t="s">
        <v>19</v>
      </c>
      <c r="C501" s="22" t="s">
        <v>39</v>
      </c>
      <c r="D501" s="40" t="s">
        <v>21</v>
      </c>
      <c r="E501" s="22" t="s">
        <v>650</v>
      </c>
      <c r="F501" s="7"/>
      <c r="G501" s="86"/>
      <c r="H501" s="22" t="s">
        <v>651</v>
      </c>
      <c r="I501" s="24" t="s">
        <v>24</v>
      </c>
      <c r="J501" s="25" t="str">
        <f t="shared" ca="1" si="7"/>
        <v>Expires on</v>
      </c>
      <c r="K501" s="143">
        <v>81024</v>
      </c>
      <c r="L501" s="24"/>
      <c r="M501" s="24" t="s">
        <v>148</v>
      </c>
      <c r="N501" s="22" t="s">
        <v>26</v>
      </c>
      <c r="O501" s="22"/>
      <c r="P501" s="27"/>
      <c r="R501" s="29"/>
      <c r="S501" s="22"/>
    </row>
    <row r="502" spans="1:19" ht="15" customHeight="1" x14ac:dyDescent="0.25">
      <c r="A502" s="22" t="s">
        <v>649</v>
      </c>
      <c r="B502" s="23" t="s">
        <v>19</v>
      </c>
      <c r="C502" s="22" t="s">
        <v>45</v>
      </c>
      <c r="D502" s="40" t="s">
        <v>21</v>
      </c>
      <c r="E502" s="22" t="s">
        <v>650</v>
      </c>
      <c r="F502" s="7"/>
      <c r="G502" s="86"/>
      <c r="H502" s="22" t="s">
        <v>651</v>
      </c>
      <c r="I502" s="24" t="s">
        <v>24</v>
      </c>
      <c r="J502" s="25" t="str">
        <f t="shared" ca="1" si="7"/>
        <v>Expires on</v>
      </c>
      <c r="K502" s="143">
        <v>81024</v>
      </c>
      <c r="L502" s="24"/>
      <c r="M502" s="24" t="s">
        <v>148</v>
      </c>
      <c r="N502" s="22" t="s">
        <v>26</v>
      </c>
      <c r="O502" s="22"/>
      <c r="P502" s="27"/>
      <c r="R502" s="29"/>
      <c r="S502" s="22"/>
    </row>
    <row r="503" spans="1:19" ht="15" customHeight="1" x14ac:dyDescent="0.25">
      <c r="A503" s="22" t="s">
        <v>649</v>
      </c>
      <c r="B503" s="23" t="s">
        <v>19</v>
      </c>
      <c r="C503" s="22" t="s">
        <v>53</v>
      </c>
      <c r="D503" s="40" t="s">
        <v>21</v>
      </c>
      <c r="E503" s="22" t="s">
        <v>650</v>
      </c>
      <c r="F503" s="7"/>
      <c r="G503" s="86"/>
      <c r="H503" s="22" t="s">
        <v>651</v>
      </c>
      <c r="I503" s="24" t="s">
        <v>24</v>
      </c>
      <c r="J503" s="25" t="str">
        <f t="shared" ca="1" si="7"/>
        <v>Expires on</v>
      </c>
      <c r="K503" s="143">
        <v>81024</v>
      </c>
      <c r="L503" s="24"/>
      <c r="M503" s="24" t="s">
        <v>148</v>
      </c>
      <c r="N503" s="22" t="s">
        <v>26</v>
      </c>
      <c r="O503" s="22"/>
      <c r="P503" s="27"/>
      <c r="R503" s="29"/>
      <c r="S503" s="22"/>
    </row>
    <row r="504" spans="1:19" ht="15" customHeight="1" x14ac:dyDescent="0.25">
      <c r="A504" s="22" t="s">
        <v>649</v>
      </c>
      <c r="B504" s="23" t="s">
        <v>19</v>
      </c>
      <c r="C504" s="22" t="s">
        <v>101</v>
      </c>
      <c r="D504" s="40" t="s">
        <v>21</v>
      </c>
      <c r="E504" s="22" t="s">
        <v>650</v>
      </c>
      <c r="F504" s="7"/>
      <c r="G504" s="86"/>
      <c r="H504" s="22" t="s">
        <v>651</v>
      </c>
      <c r="I504" s="24" t="s">
        <v>24</v>
      </c>
      <c r="J504" s="25" t="str">
        <f t="shared" ca="1" si="7"/>
        <v>Expires on</v>
      </c>
      <c r="K504" s="143">
        <v>81024</v>
      </c>
      <c r="L504" s="24"/>
      <c r="M504" s="24" t="s">
        <v>148</v>
      </c>
      <c r="N504" s="22" t="s">
        <v>26</v>
      </c>
      <c r="O504" s="22"/>
      <c r="P504" s="27"/>
      <c r="R504" s="29"/>
      <c r="S504" s="22"/>
    </row>
    <row r="505" spans="1:19" ht="15" customHeight="1" x14ac:dyDescent="0.25">
      <c r="A505" s="22" t="s">
        <v>652</v>
      </c>
      <c r="B505" s="23" t="s">
        <v>19</v>
      </c>
      <c r="C505" s="22" t="s">
        <v>20</v>
      </c>
      <c r="D505" s="40" t="s">
        <v>21</v>
      </c>
      <c r="E505" s="22"/>
      <c r="F505" s="7"/>
      <c r="G505" s="86"/>
      <c r="H505" s="22"/>
      <c r="I505" s="24" t="s">
        <v>38</v>
      </c>
      <c r="J505" s="25" t="str">
        <f t="shared" ca="1" si="7"/>
        <v>Accepting Applications</v>
      </c>
      <c r="K505" s="26">
        <v>43676</v>
      </c>
      <c r="L505" s="24"/>
      <c r="M505" s="24" t="s">
        <v>148</v>
      </c>
      <c r="N505" s="22" t="s">
        <v>26</v>
      </c>
      <c r="O505" s="22"/>
      <c r="P505" s="27"/>
      <c r="R505" s="29"/>
      <c r="S505" s="22"/>
    </row>
    <row r="506" spans="1:19" ht="15" customHeight="1" x14ac:dyDescent="0.25">
      <c r="A506" s="22" t="s">
        <v>652</v>
      </c>
      <c r="B506" s="23" t="s">
        <v>19</v>
      </c>
      <c r="C506" s="22" t="s">
        <v>35</v>
      </c>
      <c r="D506" s="40" t="s">
        <v>21</v>
      </c>
      <c r="E506" s="22"/>
      <c r="F506" s="7"/>
      <c r="G506" s="86"/>
      <c r="H506" s="22"/>
      <c r="I506" s="24" t="s">
        <v>38</v>
      </c>
      <c r="J506" s="25" t="str">
        <f t="shared" ca="1" si="7"/>
        <v>Accepting Applications</v>
      </c>
      <c r="K506" s="26">
        <v>43676</v>
      </c>
      <c r="L506" s="24"/>
      <c r="M506" s="24" t="s">
        <v>148</v>
      </c>
      <c r="N506" s="22" t="s">
        <v>26</v>
      </c>
      <c r="O506" s="22"/>
      <c r="P506" s="27"/>
      <c r="R506" s="29"/>
      <c r="S506" s="22"/>
    </row>
    <row r="507" spans="1:19" ht="15" customHeight="1" x14ac:dyDescent="0.25">
      <c r="A507" s="22" t="s">
        <v>652</v>
      </c>
      <c r="B507" s="23" t="s">
        <v>19</v>
      </c>
      <c r="C507" s="22" t="s">
        <v>39</v>
      </c>
      <c r="D507" s="40" t="s">
        <v>21</v>
      </c>
      <c r="E507" s="22"/>
      <c r="F507" s="7"/>
      <c r="G507" s="86"/>
      <c r="H507" s="22"/>
      <c r="I507" s="24" t="s">
        <v>38</v>
      </c>
      <c r="J507" s="25" t="str">
        <f t="shared" ca="1" si="7"/>
        <v>Accepting Applications</v>
      </c>
      <c r="K507" s="26">
        <v>43676</v>
      </c>
      <c r="L507" s="24"/>
      <c r="M507" s="24" t="s">
        <v>148</v>
      </c>
      <c r="N507" s="22" t="s">
        <v>26</v>
      </c>
      <c r="O507" s="22"/>
      <c r="P507" s="27"/>
      <c r="Q507" s="28" t="s">
        <v>558</v>
      </c>
      <c r="R507" s="29"/>
      <c r="S507" s="22" t="s">
        <v>653</v>
      </c>
    </row>
    <row r="508" spans="1:19" ht="15" customHeight="1" x14ac:dyDescent="0.25">
      <c r="A508" s="22" t="s">
        <v>652</v>
      </c>
      <c r="B508" s="23" t="s">
        <v>19</v>
      </c>
      <c r="C508" s="22" t="s">
        <v>45</v>
      </c>
      <c r="D508" s="40" t="s">
        <v>21</v>
      </c>
      <c r="E508" s="22"/>
      <c r="F508" s="7"/>
      <c r="G508" s="86"/>
      <c r="H508" s="22"/>
      <c r="I508" s="24" t="s">
        <v>38</v>
      </c>
      <c r="J508" s="25" t="str">
        <f t="shared" ca="1" si="7"/>
        <v>Accepting Applications</v>
      </c>
      <c r="K508" s="26">
        <v>43676</v>
      </c>
      <c r="L508" s="24"/>
      <c r="M508" s="24" t="s">
        <v>148</v>
      </c>
      <c r="N508" s="22" t="s">
        <v>26</v>
      </c>
      <c r="O508" s="22"/>
      <c r="P508" s="27"/>
      <c r="R508" s="29"/>
      <c r="S508" s="22"/>
    </row>
    <row r="509" spans="1:19" ht="15" customHeight="1" x14ac:dyDescent="0.25">
      <c r="A509" s="22" t="s">
        <v>652</v>
      </c>
      <c r="B509" s="23" t="s">
        <v>19</v>
      </c>
      <c r="C509" s="22" t="s">
        <v>53</v>
      </c>
      <c r="D509" s="40" t="s">
        <v>21</v>
      </c>
      <c r="E509" s="22"/>
      <c r="F509" s="7"/>
      <c r="G509" s="86"/>
      <c r="H509" s="22"/>
      <c r="I509" s="24" t="s">
        <v>38</v>
      </c>
      <c r="J509" s="25" t="str">
        <f t="shared" ca="1" si="7"/>
        <v>Accepting Applications</v>
      </c>
      <c r="K509" s="26">
        <v>43629</v>
      </c>
      <c r="L509" s="24"/>
      <c r="M509" s="24" t="s">
        <v>148</v>
      </c>
      <c r="N509" s="22" t="s">
        <v>26</v>
      </c>
      <c r="O509" s="22"/>
      <c r="P509" s="27"/>
      <c r="R509" s="29"/>
      <c r="S509" s="22"/>
    </row>
    <row r="510" spans="1:19" ht="15" customHeight="1" x14ac:dyDescent="0.25">
      <c r="A510" s="22" t="s">
        <v>654</v>
      </c>
      <c r="B510" s="36" t="s">
        <v>624</v>
      </c>
      <c r="C510" s="22"/>
      <c r="D510" s="40"/>
      <c r="E510" s="22"/>
      <c r="F510" s="22"/>
      <c r="G510" s="86"/>
      <c r="H510" s="22"/>
      <c r="I510" s="24" t="s">
        <v>51</v>
      </c>
      <c r="J510" s="25" t="str">
        <f t="shared" ca="1" si="7"/>
        <v>Not Eligible</v>
      </c>
      <c r="K510" s="26"/>
      <c r="L510" s="24"/>
      <c r="M510" s="24" t="s">
        <v>148</v>
      </c>
      <c r="N510" s="22" t="s">
        <v>26</v>
      </c>
      <c r="O510" s="22" t="s">
        <v>655</v>
      </c>
      <c r="P510" s="27"/>
      <c r="R510" s="29"/>
      <c r="S510" s="22"/>
    </row>
    <row r="511" spans="1:19" ht="15" customHeight="1" x14ac:dyDescent="0.25">
      <c r="A511" s="103" t="s">
        <v>656</v>
      </c>
      <c r="B511" s="33" t="s">
        <v>19</v>
      </c>
      <c r="C511" s="32" t="s">
        <v>20</v>
      </c>
      <c r="D511" s="96" t="s">
        <v>21</v>
      </c>
      <c r="E511" s="32"/>
      <c r="F511" s="52"/>
      <c r="G511" s="90"/>
      <c r="H511" s="32"/>
      <c r="I511" s="34" t="s">
        <v>51</v>
      </c>
      <c r="J511" s="79" t="str">
        <f t="shared" ca="1" si="7"/>
        <v>Not Eligible</v>
      </c>
      <c r="K511" s="104"/>
      <c r="L511" s="34"/>
      <c r="M511" s="34" t="s">
        <v>25</v>
      </c>
      <c r="N511" s="32" t="s">
        <v>657</v>
      </c>
      <c r="O511" s="108" t="s">
        <v>658</v>
      </c>
      <c r="P511" s="32"/>
      <c r="R511" s="29"/>
      <c r="S511" s="22"/>
    </row>
    <row r="512" spans="1:19" ht="15" customHeight="1" x14ac:dyDescent="0.25">
      <c r="A512" s="43" t="s">
        <v>656</v>
      </c>
      <c r="B512" s="23" t="s">
        <v>19</v>
      </c>
      <c r="C512" s="22" t="s">
        <v>88</v>
      </c>
      <c r="D512" s="40" t="s">
        <v>89</v>
      </c>
      <c r="E512" s="22" t="s">
        <v>386</v>
      </c>
      <c r="F512" s="7"/>
      <c r="G512" s="86"/>
      <c r="H512" s="22" t="s">
        <v>659</v>
      </c>
      <c r="I512" s="24" t="s">
        <v>61</v>
      </c>
      <c r="J512" s="25" t="str">
        <f t="shared" ca="1" si="7"/>
        <v>Review Pending</v>
      </c>
      <c r="K512" s="46">
        <v>43913</v>
      </c>
      <c r="L512" s="24"/>
      <c r="M512" s="24" t="s">
        <v>142</v>
      </c>
      <c r="N512" s="22" t="s">
        <v>657</v>
      </c>
      <c r="O512" s="22"/>
      <c r="P512" s="27"/>
      <c r="R512" s="29"/>
      <c r="S512" s="22"/>
    </row>
    <row r="513" spans="1:19" ht="15" customHeight="1" x14ac:dyDescent="0.25">
      <c r="A513" s="43" t="s">
        <v>656</v>
      </c>
      <c r="B513" s="23" t="s">
        <v>19</v>
      </c>
      <c r="C513" s="22" t="s">
        <v>39</v>
      </c>
      <c r="D513" s="40" t="s">
        <v>21</v>
      </c>
      <c r="E513" s="22" t="s">
        <v>83</v>
      </c>
      <c r="F513" s="7"/>
      <c r="G513" s="86"/>
      <c r="H513" s="22" t="s">
        <v>660</v>
      </c>
      <c r="I513" s="24" t="s">
        <v>24</v>
      </c>
      <c r="J513" s="25" t="str">
        <f t="shared" ca="1" si="7"/>
        <v>Expires on</v>
      </c>
      <c r="K513" s="143">
        <v>81024</v>
      </c>
      <c r="L513" s="24"/>
      <c r="M513" s="24" t="s">
        <v>142</v>
      </c>
      <c r="N513" s="22" t="s">
        <v>657</v>
      </c>
      <c r="O513" s="22"/>
      <c r="P513" s="27"/>
      <c r="R513" s="29"/>
      <c r="S513" s="22"/>
    </row>
    <row r="514" spans="1:19" ht="15" customHeight="1" x14ac:dyDescent="0.25">
      <c r="A514" s="43" t="s">
        <v>656</v>
      </c>
      <c r="B514" s="23" t="s">
        <v>19</v>
      </c>
      <c r="C514" s="22" t="s">
        <v>45</v>
      </c>
      <c r="D514" s="40" t="s">
        <v>21</v>
      </c>
      <c r="E514" s="22" t="s">
        <v>661</v>
      </c>
      <c r="F514" s="7"/>
      <c r="G514" s="86"/>
      <c r="H514" s="22" t="s">
        <v>662</v>
      </c>
      <c r="I514" s="24" t="s">
        <v>24</v>
      </c>
      <c r="J514" s="25" t="str">
        <f t="shared" ca="1" si="7"/>
        <v>Expires on</v>
      </c>
      <c r="K514" s="143">
        <v>81024</v>
      </c>
      <c r="L514" s="24"/>
      <c r="M514" s="24" t="s">
        <v>142</v>
      </c>
      <c r="N514" s="22" t="s">
        <v>657</v>
      </c>
      <c r="O514" s="22"/>
      <c r="P514" s="27"/>
      <c r="R514" s="29"/>
      <c r="S514" s="22"/>
    </row>
    <row r="515" spans="1:19" ht="15" customHeight="1" x14ac:dyDescent="0.25">
      <c r="A515" s="43" t="s">
        <v>656</v>
      </c>
      <c r="B515" s="23" t="s">
        <v>19</v>
      </c>
      <c r="C515" s="22" t="s">
        <v>53</v>
      </c>
      <c r="D515" s="40" t="s">
        <v>21</v>
      </c>
      <c r="E515" s="22" t="s">
        <v>661</v>
      </c>
      <c r="F515" s="7"/>
      <c r="G515" s="86"/>
      <c r="H515" s="22" t="s">
        <v>662</v>
      </c>
      <c r="I515" s="24" t="s">
        <v>24</v>
      </c>
      <c r="J515" s="25" t="str">
        <f t="shared" ca="1" si="7"/>
        <v>Expires on</v>
      </c>
      <c r="K515" s="143">
        <v>81024</v>
      </c>
      <c r="L515" s="24"/>
      <c r="M515" s="24" t="s">
        <v>142</v>
      </c>
      <c r="N515" s="22" t="s">
        <v>657</v>
      </c>
      <c r="O515" s="22"/>
      <c r="P515" s="27"/>
      <c r="R515" s="29"/>
      <c r="S515" s="22"/>
    </row>
    <row r="516" spans="1:19" ht="15" customHeight="1" x14ac:dyDescent="0.25">
      <c r="A516" s="80" t="s">
        <v>656</v>
      </c>
      <c r="B516" s="23" t="s">
        <v>19</v>
      </c>
      <c r="C516" s="22" t="s">
        <v>101</v>
      </c>
      <c r="D516" s="40" t="s">
        <v>89</v>
      </c>
      <c r="E516" s="22" t="s">
        <v>83</v>
      </c>
      <c r="F516" s="7"/>
      <c r="G516" s="86"/>
      <c r="H516" s="22" t="s">
        <v>660</v>
      </c>
      <c r="I516" s="24" t="s">
        <v>24</v>
      </c>
      <c r="J516" s="25" t="str">
        <f t="shared" ca="1" si="7"/>
        <v>Expires on</v>
      </c>
      <c r="K516" s="143">
        <v>81024</v>
      </c>
      <c r="L516" s="24"/>
      <c r="M516" s="24" t="s">
        <v>142</v>
      </c>
      <c r="N516" s="22" t="s">
        <v>657</v>
      </c>
      <c r="O516" s="22"/>
      <c r="P516" s="27"/>
      <c r="R516" s="29"/>
      <c r="S516" s="22"/>
    </row>
    <row r="517" spans="1:19" ht="15" customHeight="1" x14ac:dyDescent="0.25">
      <c r="A517" s="103" t="s">
        <v>656</v>
      </c>
      <c r="B517" s="39" t="s">
        <v>624</v>
      </c>
      <c r="C517" s="32" t="s">
        <v>663</v>
      </c>
      <c r="D517" s="96"/>
      <c r="E517" s="32"/>
      <c r="F517" s="32"/>
      <c r="G517" s="90"/>
      <c r="H517" s="85"/>
      <c r="I517" s="34" t="s">
        <v>51</v>
      </c>
      <c r="J517" s="79" t="str">
        <f t="shared" ca="1" si="7"/>
        <v>Not Eligible</v>
      </c>
      <c r="K517" s="104"/>
      <c r="L517" s="34"/>
      <c r="M517" s="34" t="s">
        <v>142</v>
      </c>
      <c r="N517" s="32" t="s">
        <v>657</v>
      </c>
      <c r="O517" s="32"/>
      <c r="P517" s="32"/>
      <c r="R517" s="29"/>
      <c r="S517" s="22"/>
    </row>
    <row r="518" spans="1:19" ht="15" customHeight="1" x14ac:dyDescent="0.25">
      <c r="A518" s="80" t="s">
        <v>664</v>
      </c>
      <c r="B518" s="23" t="s">
        <v>19</v>
      </c>
      <c r="C518" s="22" t="s">
        <v>101</v>
      </c>
      <c r="D518" s="40" t="s">
        <v>665</v>
      </c>
      <c r="E518" s="22" t="s">
        <v>666</v>
      </c>
      <c r="F518" s="7"/>
      <c r="G518" s="86"/>
      <c r="H518" s="22" t="s">
        <v>667</v>
      </c>
      <c r="I518" s="24" t="s">
        <v>626</v>
      </c>
      <c r="J518" s="25" t="str">
        <f t="shared" ca="1" si="7"/>
        <v>In Lottery</v>
      </c>
      <c r="K518" s="46">
        <v>44034</v>
      </c>
      <c r="L518" s="24"/>
      <c r="M518" s="24" t="s">
        <v>440</v>
      </c>
      <c r="N518" s="22" t="s">
        <v>657</v>
      </c>
      <c r="O518" s="22" t="s">
        <v>668</v>
      </c>
      <c r="P518" s="32"/>
      <c r="R518" s="29"/>
      <c r="S518" s="22"/>
    </row>
    <row r="519" spans="1:19" ht="15" customHeight="1" x14ac:dyDescent="0.25">
      <c r="A519" s="22" t="s">
        <v>669</v>
      </c>
      <c r="B519" s="23" t="s">
        <v>19</v>
      </c>
      <c r="C519" s="22" t="s">
        <v>670</v>
      </c>
      <c r="D519" s="40" t="s">
        <v>2</v>
      </c>
      <c r="E519" s="40" t="s">
        <v>671</v>
      </c>
      <c r="F519" s="7"/>
      <c r="G519" s="86"/>
      <c r="H519" s="22" t="s">
        <v>672</v>
      </c>
      <c r="I519" s="24" t="s">
        <v>157</v>
      </c>
      <c r="J519" s="25" t="str">
        <f ca="1">IF(AND($I519&lt;&gt;"Not Eligible",$K519=""),$I519,IF(AND($I519="Active",$K519&lt;$L$3),"Expired",IF(AND($I519="Comment period",$K519&lt;$L$14),"Pending",IF($I519="Comment period","Comment period until",IF(AND($I519="Active",$K519&lt;$L$7),"In Lottery until",IF(AND($I519="Active",$K519&lt;$L$11),"Expires in &lt; 60 days (Not Renewed)",IF(AND($I519="Active",$K519&gt;$L$3),"Expires on",IF(AND($I519="Renewed",$K519&lt;$L$3),"Renewal pending",$I519))))))))</f>
        <v>Pending</v>
      </c>
      <c r="K519" s="44">
        <v>43900</v>
      </c>
      <c r="L519" s="24"/>
      <c r="M519" s="24" t="s">
        <v>25</v>
      </c>
      <c r="N519" s="22" t="s">
        <v>673</v>
      </c>
      <c r="O519" s="22"/>
      <c r="P519" s="27"/>
      <c r="R519" s="29"/>
      <c r="S519" s="22"/>
    </row>
    <row r="520" spans="1:19" ht="15" customHeight="1" x14ac:dyDescent="0.25">
      <c r="A520" s="22" t="s">
        <v>674</v>
      </c>
      <c r="B520" s="36" t="s">
        <v>624</v>
      </c>
      <c r="C520" s="22" t="s">
        <v>670</v>
      </c>
      <c r="D520" s="40" t="s">
        <v>675</v>
      </c>
      <c r="E520" s="22" t="s">
        <v>676</v>
      </c>
      <c r="F520" s="22"/>
      <c r="G520" s="86"/>
      <c r="H520" s="22" t="s">
        <v>677</v>
      </c>
      <c r="I520" s="24" t="s">
        <v>24</v>
      </c>
      <c r="J520" s="25" t="str">
        <f t="shared" ca="1" si="7"/>
        <v>Expires on</v>
      </c>
      <c r="K520" s="143">
        <v>81024</v>
      </c>
      <c r="L520" s="24"/>
      <c r="M520" s="24" t="s">
        <v>25</v>
      </c>
      <c r="N520" s="22" t="s">
        <v>673</v>
      </c>
      <c r="O520" s="22"/>
      <c r="P520" s="27"/>
      <c r="R520" s="29"/>
      <c r="S520" s="22"/>
    </row>
    <row r="521" spans="1:19" ht="15" customHeight="1" x14ac:dyDescent="0.25">
      <c r="A521" s="22" t="s">
        <v>678</v>
      </c>
      <c r="B521" s="36" t="s">
        <v>624</v>
      </c>
      <c r="C521" s="22" t="s">
        <v>670</v>
      </c>
      <c r="D521" s="40" t="s">
        <v>2</v>
      </c>
      <c r="E521" s="22" t="s">
        <v>679</v>
      </c>
      <c r="F521" s="22"/>
      <c r="G521" s="86"/>
      <c r="H521" s="22" t="s">
        <v>680</v>
      </c>
      <c r="I521" s="24" t="s">
        <v>24</v>
      </c>
      <c r="J521" s="25" t="str">
        <f t="shared" ca="1" si="7"/>
        <v>Expires on</v>
      </c>
      <c r="K521" s="143">
        <v>81024</v>
      </c>
      <c r="L521" s="24"/>
      <c r="M521" s="24" t="s">
        <v>25</v>
      </c>
      <c r="N521" s="22" t="s">
        <v>673</v>
      </c>
      <c r="O521" s="22"/>
      <c r="P521" s="27"/>
      <c r="R521" s="29"/>
      <c r="S521" s="22"/>
    </row>
    <row r="522" spans="1:19" ht="15" customHeight="1" x14ac:dyDescent="0.25">
      <c r="A522" s="22" t="s">
        <v>678</v>
      </c>
      <c r="B522" s="36" t="s">
        <v>624</v>
      </c>
      <c r="C522" s="22" t="s">
        <v>670</v>
      </c>
      <c r="D522" s="40" t="s">
        <v>675</v>
      </c>
      <c r="E522" s="22" t="s">
        <v>679</v>
      </c>
      <c r="F522" s="22"/>
      <c r="G522" s="86"/>
      <c r="H522" s="22" t="s">
        <v>681</v>
      </c>
      <c r="I522" s="24" t="s">
        <v>61</v>
      </c>
      <c r="J522" s="25" t="str">
        <f t="shared" ca="1" si="7"/>
        <v>Review Pending</v>
      </c>
      <c r="K522" s="44">
        <v>44019</v>
      </c>
      <c r="L522" s="24"/>
      <c r="M522" s="24" t="s">
        <v>25</v>
      </c>
      <c r="N522" s="22" t="s">
        <v>673</v>
      </c>
      <c r="O522" s="22"/>
      <c r="P522" s="27"/>
      <c r="R522" s="29"/>
      <c r="S522" s="22"/>
    </row>
    <row r="523" spans="1:19" ht="15" customHeight="1" x14ac:dyDescent="0.25">
      <c r="A523" s="22" t="s">
        <v>682</v>
      </c>
      <c r="B523" s="23" t="s">
        <v>19</v>
      </c>
      <c r="C523" s="22" t="s">
        <v>670</v>
      </c>
      <c r="D523" s="40" t="s">
        <v>675</v>
      </c>
      <c r="E523" s="22" t="s">
        <v>683</v>
      </c>
      <c r="F523" s="7"/>
      <c r="G523" s="86"/>
      <c r="H523" s="22" t="s">
        <v>684</v>
      </c>
      <c r="I523" s="24" t="s">
        <v>24</v>
      </c>
      <c r="J523" s="25" t="str">
        <f t="shared" ca="1" si="7"/>
        <v>Expires on</v>
      </c>
      <c r="K523" s="143">
        <v>81024</v>
      </c>
      <c r="L523" s="24"/>
      <c r="M523" s="24" t="s">
        <v>25</v>
      </c>
      <c r="N523" s="22" t="s">
        <v>673</v>
      </c>
      <c r="P523" s="27"/>
      <c r="R523" s="29"/>
      <c r="S523" s="22"/>
    </row>
    <row r="524" spans="1:19" ht="15" customHeight="1" x14ac:dyDescent="0.25">
      <c r="A524" s="22" t="s">
        <v>685</v>
      </c>
      <c r="B524" s="23" t="s">
        <v>19</v>
      </c>
      <c r="C524" s="22" t="s">
        <v>670</v>
      </c>
      <c r="D524" s="40" t="s">
        <v>2</v>
      </c>
      <c r="E524" s="22" t="s">
        <v>686</v>
      </c>
      <c r="F524" s="7"/>
      <c r="G524" s="86"/>
      <c r="H524" s="22" t="s">
        <v>687</v>
      </c>
      <c r="I524" s="24" t="s">
        <v>114</v>
      </c>
      <c r="J524" s="25" t="str">
        <f t="shared" ca="1" si="7"/>
        <v>Applied</v>
      </c>
      <c r="K524" s="44">
        <v>43875</v>
      </c>
      <c r="L524" s="24"/>
      <c r="M524" s="24" t="s">
        <v>25</v>
      </c>
      <c r="N524" s="22" t="s">
        <v>673</v>
      </c>
      <c r="O524" s="22"/>
      <c r="P524" s="27"/>
      <c r="R524" s="29"/>
      <c r="S524" s="22"/>
    </row>
    <row r="525" spans="1:19" ht="15" customHeight="1" x14ac:dyDescent="0.25">
      <c r="A525" s="45" t="s">
        <v>688</v>
      </c>
      <c r="B525" s="23" t="s">
        <v>19</v>
      </c>
      <c r="C525" s="22" t="s">
        <v>670</v>
      </c>
      <c r="D525" s="40" t="s">
        <v>2</v>
      </c>
      <c r="E525" s="22" t="s">
        <v>689</v>
      </c>
      <c r="F525" s="7"/>
      <c r="G525" s="86"/>
      <c r="H525" s="22" t="s">
        <v>690</v>
      </c>
      <c r="I525" s="24" t="s">
        <v>24</v>
      </c>
      <c r="J525" s="25" t="str">
        <f t="shared" ca="1" si="7"/>
        <v>Expires on</v>
      </c>
      <c r="K525" s="143">
        <v>81024</v>
      </c>
      <c r="L525" s="22"/>
      <c r="M525" s="24" t="s">
        <v>25</v>
      </c>
      <c r="N525" s="22" t="s">
        <v>673</v>
      </c>
      <c r="O525" s="22"/>
      <c r="P525" s="27"/>
      <c r="R525" s="29"/>
      <c r="S525" s="22"/>
    </row>
    <row r="526" spans="1:19" ht="15" customHeight="1" x14ac:dyDescent="0.25">
      <c r="A526" s="22" t="s">
        <v>691</v>
      </c>
      <c r="B526" s="23" t="s">
        <v>19</v>
      </c>
      <c r="C526" s="22" t="s">
        <v>670</v>
      </c>
      <c r="D526" s="40" t="s">
        <v>2</v>
      </c>
      <c r="E526" s="22" t="s">
        <v>692</v>
      </c>
      <c r="F526" s="7"/>
      <c r="G526" s="86"/>
      <c r="H526" s="22" t="s">
        <v>693</v>
      </c>
      <c r="I526" s="24" t="s">
        <v>24</v>
      </c>
      <c r="J526" s="25" t="str">
        <f t="shared" ca="1" si="7"/>
        <v>Expires on</v>
      </c>
      <c r="K526" s="143">
        <v>81024</v>
      </c>
      <c r="L526" s="24"/>
      <c r="M526" s="24" t="s">
        <v>25</v>
      </c>
      <c r="N526" s="22" t="s">
        <v>673</v>
      </c>
      <c r="O526" s="22"/>
      <c r="P526" s="27"/>
      <c r="R526" s="29"/>
      <c r="S526" s="22"/>
    </row>
    <row r="527" spans="1:19" ht="15" customHeight="1" x14ac:dyDescent="0.25">
      <c r="A527" s="22" t="s">
        <v>694</v>
      </c>
      <c r="B527" s="36" t="s">
        <v>19</v>
      </c>
      <c r="C527" s="22" t="s">
        <v>670</v>
      </c>
      <c r="D527" s="40" t="s">
        <v>2</v>
      </c>
      <c r="E527" s="22" t="s">
        <v>695</v>
      </c>
      <c r="F527" s="22"/>
      <c r="G527" s="86"/>
      <c r="H527" s="22" t="s">
        <v>696</v>
      </c>
      <c r="I527" s="24" t="s">
        <v>24</v>
      </c>
      <c r="J527" s="25" t="str">
        <f t="shared" ca="1" si="7"/>
        <v>Expires on</v>
      </c>
      <c r="K527" s="143">
        <v>81024</v>
      </c>
      <c r="L527" s="24"/>
      <c r="M527" s="24" t="s">
        <v>25</v>
      </c>
      <c r="N527" s="22" t="s">
        <v>673</v>
      </c>
      <c r="O527" s="22"/>
      <c r="P527" s="27"/>
      <c r="R527" s="29"/>
      <c r="S527" s="22"/>
    </row>
    <row r="528" spans="1:19" ht="15" customHeight="1" x14ac:dyDescent="0.25">
      <c r="A528" s="22" t="s">
        <v>694</v>
      </c>
      <c r="B528" s="36" t="s">
        <v>624</v>
      </c>
      <c r="C528" s="22" t="s">
        <v>670</v>
      </c>
      <c r="D528" s="40" t="s">
        <v>2</v>
      </c>
      <c r="E528" s="22" t="s">
        <v>697</v>
      </c>
      <c r="F528" s="22"/>
      <c r="G528" s="86"/>
      <c r="H528" s="22" t="s">
        <v>698</v>
      </c>
      <c r="I528" s="24" t="s">
        <v>24</v>
      </c>
      <c r="J528" s="25" t="str">
        <f t="shared" ca="1" si="7"/>
        <v>Expires on</v>
      </c>
      <c r="K528" s="143">
        <v>81024</v>
      </c>
      <c r="L528" s="31"/>
      <c r="M528" s="24" t="s">
        <v>25</v>
      </c>
      <c r="N528" s="22" t="s">
        <v>673</v>
      </c>
      <c r="O528" s="22"/>
      <c r="P528" s="27"/>
      <c r="R528" s="29"/>
      <c r="S528" s="22"/>
    </row>
    <row r="529" spans="1:19" ht="15" customHeight="1" x14ac:dyDescent="0.25">
      <c r="A529" s="22" t="s">
        <v>699</v>
      </c>
      <c r="B529" s="36" t="s">
        <v>624</v>
      </c>
      <c r="C529" s="22" t="s">
        <v>670</v>
      </c>
      <c r="D529" s="40" t="s">
        <v>2</v>
      </c>
      <c r="E529" s="22" t="s">
        <v>671</v>
      </c>
      <c r="F529" s="22"/>
      <c r="G529" s="86"/>
      <c r="H529" s="22" t="s">
        <v>700</v>
      </c>
      <c r="I529" s="24" t="s">
        <v>24</v>
      </c>
      <c r="J529" s="25" t="str">
        <f t="shared" ca="1" si="7"/>
        <v>Expires on</v>
      </c>
      <c r="K529" s="143">
        <v>81024</v>
      </c>
      <c r="L529" s="31"/>
      <c r="M529" s="24" t="s">
        <v>25</v>
      </c>
      <c r="N529" s="22" t="s">
        <v>673</v>
      </c>
      <c r="O529" s="22"/>
      <c r="P529" s="27"/>
      <c r="R529" s="29"/>
      <c r="S529" s="22"/>
    </row>
    <row r="530" spans="1:19" ht="15" customHeight="1" x14ac:dyDescent="0.25">
      <c r="A530" s="43" t="s">
        <v>701</v>
      </c>
      <c r="B530" s="36" t="s">
        <v>624</v>
      </c>
      <c r="C530" s="22" t="s">
        <v>670</v>
      </c>
      <c r="D530" s="40" t="s">
        <v>2</v>
      </c>
      <c r="E530" s="22" t="s">
        <v>702</v>
      </c>
      <c r="F530" s="22"/>
      <c r="G530" s="86"/>
      <c r="H530" s="22" t="s">
        <v>703</v>
      </c>
      <c r="I530" s="24" t="s">
        <v>24</v>
      </c>
      <c r="J530" s="25" t="str">
        <f t="shared" ca="1" si="7"/>
        <v>Expires on</v>
      </c>
      <c r="K530" s="143">
        <v>81024</v>
      </c>
      <c r="L530" s="24"/>
      <c r="M530" s="24" t="s">
        <v>148</v>
      </c>
      <c r="N530" s="22" t="s">
        <v>673</v>
      </c>
      <c r="O530" s="22"/>
      <c r="P530" s="27"/>
      <c r="R530" s="29"/>
      <c r="S530" s="22"/>
    </row>
    <row r="531" spans="1:19" ht="15" customHeight="1" x14ac:dyDescent="0.25">
      <c r="A531" s="43" t="s">
        <v>701</v>
      </c>
      <c r="B531" s="36" t="s">
        <v>31</v>
      </c>
      <c r="C531" s="22" t="s">
        <v>670</v>
      </c>
      <c r="D531" s="40" t="s">
        <v>2</v>
      </c>
      <c r="E531" s="22" t="s">
        <v>704</v>
      </c>
      <c r="F531" s="22"/>
      <c r="G531" s="86"/>
      <c r="H531" s="22" t="s">
        <v>705</v>
      </c>
      <c r="I531" s="24" t="s">
        <v>24</v>
      </c>
      <c r="J531" s="25" t="str">
        <f t="shared" ca="1" si="7"/>
        <v>Expires on</v>
      </c>
      <c r="K531" s="143">
        <v>81024</v>
      </c>
      <c r="L531" s="24"/>
      <c r="M531" s="24" t="s">
        <v>148</v>
      </c>
      <c r="N531" s="22" t="s">
        <v>673</v>
      </c>
      <c r="O531" s="22" t="s">
        <v>706</v>
      </c>
      <c r="P531" s="27"/>
      <c r="R531" s="29"/>
      <c r="S531" s="22"/>
    </row>
    <row r="532" spans="1:19" ht="15" customHeight="1" x14ac:dyDescent="0.25">
      <c r="A532" s="126" t="s">
        <v>707</v>
      </c>
      <c r="B532" s="127" t="s">
        <v>19</v>
      </c>
      <c r="C532" s="126" t="s">
        <v>670</v>
      </c>
      <c r="D532" s="128" t="s">
        <v>2</v>
      </c>
      <c r="E532" s="126" t="s">
        <v>692</v>
      </c>
      <c r="F532" s="129"/>
      <c r="G532" s="130"/>
      <c r="H532" s="126" t="s">
        <v>708</v>
      </c>
      <c r="I532" s="131" t="s">
        <v>24</v>
      </c>
      <c r="J532" s="132" t="str">
        <f t="shared" ca="1" si="7"/>
        <v>Expires on</v>
      </c>
      <c r="K532" s="143">
        <v>81024</v>
      </c>
      <c r="L532" s="126"/>
      <c r="M532" s="131" t="s">
        <v>148</v>
      </c>
      <c r="N532" s="126" t="s">
        <v>673</v>
      </c>
      <c r="O532" s="126"/>
      <c r="P532" s="27"/>
      <c r="R532" s="29"/>
      <c r="S532" s="22"/>
    </row>
    <row r="533" spans="1:19" ht="15" customHeight="1" x14ac:dyDescent="0.25">
      <c r="A533" s="126" t="s">
        <v>379</v>
      </c>
      <c r="B533" s="127" t="s">
        <v>19</v>
      </c>
      <c r="C533" s="126" t="s">
        <v>670</v>
      </c>
      <c r="D533" s="128" t="s">
        <v>675</v>
      </c>
      <c r="E533" s="126" t="s">
        <v>709</v>
      </c>
      <c r="F533" s="129"/>
      <c r="G533" s="130"/>
      <c r="H533" s="126" t="s">
        <v>710</v>
      </c>
      <c r="I533" s="131" t="s">
        <v>24</v>
      </c>
      <c r="J533" s="132" t="str">
        <f t="shared" ca="1" si="7"/>
        <v>Expires on</v>
      </c>
      <c r="K533" s="143">
        <v>81024</v>
      </c>
      <c r="L533" s="126"/>
      <c r="M533" s="131" t="s">
        <v>93</v>
      </c>
      <c r="N533" s="126" t="s">
        <v>673</v>
      </c>
      <c r="O533" s="126"/>
      <c r="P533" s="27"/>
      <c r="R533" s="29"/>
      <c r="S533" s="22"/>
    </row>
    <row r="534" spans="1:19" ht="15" customHeight="1" x14ac:dyDescent="0.25">
      <c r="A534" s="126" t="s">
        <v>711</v>
      </c>
      <c r="B534" s="127" t="s">
        <v>19</v>
      </c>
      <c r="C534" s="126" t="s">
        <v>670</v>
      </c>
      <c r="D534" s="128" t="s">
        <v>675</v>
      </c>
      <c r="E534" s="126" t="s">
        <v>712</v>
      </c>
      <c r="F534" s="129"/>
      <c r="G534" s="130"/>
      <c r="H534" s="126" t="s">
        <v>713</v>
      </c>
      <c r="I534" s="131" t="s">
        <v>24</v>
      </c>
      <c r="J534" s="132" t="str">
        <f t="shared" ca="1" si="7"/>
        <v>Expires on</v>
      </c>
      <c r="K534" s="143">
        <v>81024</v>
      </c>
      <c r="L534" s="126"/>
      <c r="M534" s="131" t="s">
        <v>440</v>
      </c>
      <c r="N534" s="126" t="s">
        <v>673</v>
      </c>
      <c r="O534" s="126"/>
      <c r="P534" s="27"/>
      <c r="R534" s="29"/>
      <c r="S534" s="22"/>
    </row>
    <row r="535" spans="1:19" ht="15" customHeight="1" x14ac:dyDescent="0.25">
      <c r="A535" s="118" t="s">
        <v>714</v>
      </c>
      <c r="B535" s="119" t="s">
        <v>19</v>
      </c>
      <c r="C535" s="118" t="s">
        <v>670</v>
      </c>
      <c r="D535" s="120" t="s">
        <v>675</v>
      </c>
      <c r="E535" s="118"/>
      <c r="F535" s="121"/>
      <c r="G535" s="122"/>
      <c r="H535" s="118"/>
      <c r="I535" s="123" t="s">
        <v>51</v>
      </c>
      <c r="J535" s="124" t="str">
        <f t="shared" ca="1" si="7"/>
        <v>Not Eligible</v>
      </c>
      <c r="K535" s="125"/>
      <c r="L535" s="118"/>
      <c r="M535" s="123" t="s">
        <v>440</v>
      </c>
      <c r="N535" s="118" t="s">
        <v>673</v>
      </c>
      <c r="O535" s="118"/>
      <c r="P535" s="27"/>
      <c r="R535" s="29"/>
      <c r="S535" s="22"/>
    </row>
    <row r="536" spans="1:19" s="115" customFormat="1" ht="15" customHeight="1" x14ac:dyDescent="0.25">
      <c r="A536" s="126" t="s">
        <v>715</v>
      </c>
      <c r="B536" s="127" t="s">
        <v>19</v>
      </c>
      <c r="C536" s="126" t="s">
        <v>670</v>
      </c>
      <c r="D536" s="128" t="s">
        <v>675</v>
      </c>
      <c r="E536" s="126" t="s">
        <v>716</v>
      </c>
      <c r="F536" s="129"/>
      <c r="G536" s="130"/>
      <c r="H536" s="126" t="s">
        <v>717</v>
      </c>
      <c r="I536" s="131" t="s">
        <v>61</v>
      </c>
      <c r="J536" s="132" t="str">
        <f t="shared" ca="1" si="7"/>
        <v>Review Pending</v>
      </c>
      <c r="K536" s="133">
        <v>43889</v>
      </c>
      <c r="L536" s="126"/>
      <c r="M536" s="131" t="s">
        <v>440</v>
      </c>
      <c r="N536" s="126" t="s">
        <v>673</v>
      </c>
      <c r="O536" s="126"/>
      <c r="P536" s="112"/>
      <c r="Q536" s="113"/>
      <c r="R536" s="114"/>
      <c r="S536" s="111"/>
    </row>
    <row r="537" spans="1:19" s="110" customFormat="1" ht="15" customHeight="1" x14ac:dyDescent="0.25">
      <c r="A537" s="118" t="s">
        <v>718</v>
      </c>
      <c r="B537" s="119" t="s">
        <v>19</v>
      </c>
      <c r="C537" s="118" t="s">
        <v>670</v>
      </c>
      <c r="D537" s="120" t="s">
        <v>675</v>
      </c>
      <c r="E537" s="118"/>
      <c r="F537" s="121"/>
      <c r="G537" s="122"/>
      <c r="H537" s="118"/>
      <c r="I537" s="123" t="s">
        <v>51</v>
      </c>
      <c r="J537" s="124" t="str">
        <f t="shared" ref="J537:J565" ca="1" si="8">IF(AND($I537&lt;&gt;"Not Eligible",$K537=""),$I537,IF(AND($I537="Active",$K537&lt;$L$3),"Expired",IF(AND($I537="Comment period",$K537&lt;$L$14),"Pending",IF($I537="Comment period","Comment period until",IF(AND($I537="Active",$K537&lt;$L$7),"In Lottery until",IF(AND($I537="Active",$K537&lt;$L$11),"Expires in &lt; 60 days (Not Renewed)",IF(AND($I537="Active",$K537&gt;$L$3),"Expires on",IF(AND($I537="Renewed",$K537&lt;$L$3),"Renewal pending",$I537))))))))</f>
        <v>Not Eligible</v>
      </c>
      <c r="K537" s="125">
        <v>43895</v>
      </c>
      <c r="L537" s="118"/>
      <c r="M537" s="123" t="s">
        <v>440</v>
      </c>
      <c r="N537" s="118" t="s">
        <v>673</v>
      </c>
      <c r="O537" s="118" t="s">
        <v>719</v>
      </c>
      <c r="P537" s="32"/>
      <c r="Q537" s="32" t="s">
        <v>720</v>
      </c>
      <c r="R537" s="37"/>
      <c r="S537" s="109"/>
    </row>
    <row r="538" spans="1:19" ht="15" customHeight="1" x14ac:dyDescent="0.25">
      <c r="A538" s="126" t="s">
        <v>721</v>
      </c>
      <c r="B538" s="127" t="s">
        <v>19</v>
      </c>
      <c r="C538" s="126" t="s">
        <v>670</v>
      </c>
      <c r="D538" s="128" t="s">
        <v>675</v>
      </c>
      <c r="E538" s="126" t="s">
        <v>712</v>
      </c>
      <c r="F538" s="129"/>
      <c r="G538" s="130"/>
      <c r="H538" s="126" t="s">
        <v>722</v>
      </c>
      <c r="I538" s="131" t="s">
        <v>24</v>
      </c>
      <c r="J538" s="132" t="str">
        <f t="shared" ca="1" si="8"/>
        <v>Expires on</v>
      </c>
      <c r="K538" s="143">
        <v>81024</v>
      </c>
      <c r="L538" s="126"/>
      <c r="M538" s="131" t="s">
        <v>440</v>
      </c>
      <c r="N538" s="126" t="s">
        <v>673</v>
      </c>
      <c r="O538" s="126"/>
      <c r="P538" s="27"/>
      <c r="R538" s="29"/>
      <c r="S538" s="22"/>
    </row>
    <row r="539" spans="1:19" ht="15" customHeight="1" x14ac:dyDescent="0.25">
      <c r="A539" s="126" t="s">
        <v>723</v>
      </c>
      <c r="B539" s="134" t="s">
        <v>19</v>
      </c>
      <c r="C539" s="126" t="s">
        <v>670</v>
      </c>
      <c r="D539" s="128" t="s">
        <v>2</v>
      </c>
      <c r="E539" s="126" t="s">
        <v>724</v>
      </c>
      <c r="F539" s="126"/>
      <c r="G539" s="130"/>
      <c r="H539" s="126" t="s">
        <v>725</v>
      </c>
      <c r="I539" s="131" t="s">
        <v>24</v>
      </c>
      <c r="J539" s="132" t="str">
        <f t="shared" ca="1" si="8"/>
        <v>Expires on</v>
      </c>
      <c r="K539" s="143">
        <v>81024</v>
      </c>
      <c r="L539" s="131"/>
      <c r="M539" s="131" t="s">
        <v>25</v>
      </c>
      <c r="N539" s="126" t="s">
        <v>673</v>
      </c>
      <c r="O539" s="126"/>
      <c r="P539" s="27"/>
      <c r="R539" s="29"/>
      <c r="S539" s="22"/>
    </row>
    <row r="540" spans="1:19" ht="15.75" customHeight="1" x14ac:dyDescent="0.25">
      <c r="A540" s="126" t="s">
        <v>726</v>
      </c>
      <c r="B540" s="134" t="s">
        <v>19</v>
      </c>
      <c r="C540" s="126" t="s">
        <v>670</v>
      </c>
      <c r="D540" s="128" t="s">
        <v>2</v>
      </c>
      <c r="E540" s="126" t="s">
        <v>692</v>
      </c>
      <c r="F540" s="126"/>
      <c r="G540" s="130"/>
      <c r="H540" s="126" t="s">
        <v>727</v>
      </c>
      <c r="I540" s="131" t="s">
        <v>24</v>
      </c>
      <c r="J540" s="132" t="str">
        <f t="shared" ca="1" si="8"/>
        <v>Expires on</v>
      </c>
      <c r="K540" s="143">
        <v>81024</v>
      </c>
      <c r="L540" s="131"/>
      <c r="M540" s="131" t="s">
        <v>25</v>
      </c>
      <c r="N540" s="126" t="s">
        <v>673</v>
      </c>
      <c r="O540" s="126"/>
      <c r="P540" s="27"/>
      <c r="R540" s="29"/>
      <c r="S540" s="22" t="s">
        <v>728</v>
      </c>
    </row>
    <row r="541" spans="1:19" ht="15" customHeight="1" x14ac:dyDescent="0.25">
      <c r="A541" s="126" t="s">
        <v>729</v>
      </c>
      <c r="B541" s="127" t="s">
        <v>19</v>
      </c>
      <c r="C541" s="126" t="s">
        <v>670</v>
      </c>
      <c r="D541" s="128" t="s">
        <v>2</v>
      </c>
      <c r="E541" s="126" t="s">
        <v>730</v>
      </c>
      <c r="F541" s="129"/>
      <c r="G541" s="130"/>
      <c r="H541" s="126" t="s">
        <v>731</v>
      </c>
      <c r="I541" s="131" t="s">
        <v>24</v>
      </c>
      <c r="J541" s="132" t="str">
        <f t="shared" ca="1" si="8"/>
        <v>Expires on</v>
      </c>
      <c r="K541" s="143">
        <v>81024</v>
      </c>
      <c r="L541" s="126"/>
      <c r="M541" s="131" t="s">
        <v>25</v>
      </c>
      <c r="N541" s="126" t="s">
        <v>673</v>
      </c>
      <c r="O541" s="126"/>
      <c r="P541" s="27"/>
      <c r="R541" s="29"/>
      <c r="S541" s="22" t="s">
        <v>728</v>
      </c>
    </row>
    <row r="542" spans="1:19" ht="15" customHeight="1" x14ac:dyDescent="0.25">
      <c r="A542" s="126" t="s">
        <v>732</v>
      </c>
      <c r="B542" s="134" t="s">
        <v>624</v>
      </c>
      <c r="C542" s="126" t="s">
        <v>670</v>
      </c>
      <c r="D542" s="128" t="s">
        <v>675</v>
      </c>
      <c r="E542" s="126" t="s">
        <v>689</v>
      </c>
      <c r="F542" s="126"/>
      <c r="G542" s="130"/>
      <c r="H542" s="126" t="s">
        <v>733</v>
      </c>
      <c r="I542" s="131" t="s">
        <v>24</v>
      </c>
      <c r="J542" s="132" t="str">
        <f t="shared" ca="1" si="8"/>
        <v>Expires on</v>
      </c>
      <c r="K542" s="143">
        <v>81024</v>
      </c>
      <c r="L542" s="131"/>
      <c r="M542" s="131" t="s">
        <v>25</v>
      </c>
      <c r="N542" s="126" t="s">
        <v>673</v>
      </c>
      <c r="O542" s="126"/>
      <c r="P542" s="27"/>
      <c r="R542" s="29"/>
      <c r="S542" s="22"/>
    </row>
    <row r="543" spans="1:19" ht="15" customHeight="1" x14ac:dyDescent="0.25">
      <c r="A543" s="135" t="s">
        <v>734</v>
      </c>
      <c r="B543" s="134" t="s">
        <v>624</v>
      </c>
      <c r="C543" s="126"/>
      <c r="D543" s="128"/>
      <c r="E543" s="126" t="s">
        <v>735</v>
      </c>
      <c r="F543" s="126"/>
      <c r="G543" s="130"/>
      <c r="H543" s="126">
        <v>403275</v>
      </c>
      <c r="I543" s="131" t="s">
        <v>61</v>
      </c>
      <c r="J543" s="132" t="str">
        <f t="shared" ref="J543:J552" ca="1" si="9">IF(AND($I543&lt;&gt;"Not Eligible",$K543=""),$I543,IF(AND($I543="Active",$K543&lt;$L$3),"Expired",IF(AND($I543="Comment period",$K543&lt;$L$14),"Pending",IF($I543="Comment period","Comment period until",IF(AND($I543="Active",$K543&lt;$L$7),"In Lottery until",IF(AND($I543="Active",$K543&lt;$L$11),"Expires in &lt; 60 days (Not Renewed)",IF(AND($I543="Active",$K543&gt;$L$3),"Expires on",IF(AND($I543="Renewed",$K543&lt;$L$3),"Renewal pending",$I543))))))))</f>
        <v>Review Pending</v>
      </c>
      <c r="K543" s="136">
        <v>43616</v>
      </c>
      <c r="L543" s="131"/>
      <c r="M543" s="131" t="s">
        <v>93</v>
      </c>
      <c r="N543" s="126" t="s">
        <v>736</v>
      </c>
      <c r="O543" s="126" t="s">
        <v>737</v>
      </c>
      <c r="P543" s="27"/>
      <c r="R543" s="29"/>
      <c r="S543" s="22"/>
    </row>
    <row r="544" spans="1:19" ht="15" customHeight="1" x14ac:dyDescent="0.25">
      <c r="A544" s="105" t="s">
        <v>738</v>
      </c>
      <c r="B544" s="39" t="s">
        <v>624</v>
      </c>
      <c r="C544" s="32"/>
      <c r="D544" s="96"/>
      <c r="E544" s="32"/>
      <c r="F544" s="32"/>
      <c r="G544" s="90"/>
      <c r="H544" s="32"/>
      <c r="I544" s="34" t="s">
        <v>51</v>
      </c>
      <c r="J544" s="79" t="str">
        <f t="shared" ca="1" si="9"/>
        <v>Not Eligible</v>
      </c>
      <c r="K544" s="137">
        <v>43646</v>
      </c>
      <c r="L544" s="34"/>
      <c r="M544" s="34" t="s">
        <v>93</v>
      </c>
      <c r="N544" s="32" t="s">
        <v>736</v>
      </c>
      <c r="O544" s="32"/>
      <c r="P544" s="27"/>
      <c r="R544" s="29"/>
      <c r="S544" s="22" t="s">
        <v>728</v>
      </c>
    </row>
    <row r="545" spans="1:19" ht="15" customHeight="1" x14ac:dyDescent="0.25">
      <c r="A545" s="49" t="s">
        <v>739</v>
      </c>
      <c r="B545" s="36" t="s">
        <v>624</v>
      </c>
      <c r="C545" s="22"/>
      <c r="D545" s="40"/>
      <c r="E545" s="22" t="s">
        <v>735</v>
      </c>
      <c r="F545" s="22"/>
      <c r="G545" s="86">
        <v>586</v>
      </c>
      <c r="H545" s="22">
        <v>403276</v>
      </c>
      <c r="I545" s="24" t="s">
        <v>61</v>
      </c>
      <c r="J545" s="25" t="str">
        <f t="shared" ca="1" si="9"/>
        <v>Review Pending</v>
      </c>
      <c r="K545" s="47">
        <v>43616</v>
      </c>
      <c r="L545" s="24"/>
      <c r="M545" s="24" t="s">
        <v>93</v>
      </c>
      <c r="N545" s="22" t="s">
        <v>736</v>
      </c>
      <c r="O545" s="22"/>
      <c r="P545" s="27"/>
      <c r="R545" s="29"/>
      <c r="S545" s="22" t="s">
        <v>728</v>
      </c>
    </row>
    <row r="546" spans="1:19" ht="15" customHeight="1" x14ac:dyDescent="0.25">
      <c r="A546" s="49" t="s">
        <v>740</v>
      </c>
      <c r="B546" s="23" t="s">
        <v>19</v>
      </c>
      <c r="C546" s="22"/>
      <c r="D546" s="40"/>
      <c r="E546" s="22" t="s">
        <v>741</v>
      </c>
      <c r="F546"/>
      <c r="G546" s="86"/>
      <c r="H546" s="22" t="s">
        <v>742</v>
      </c>
      <c r="I546" s="24" t="s">
        <v>24</v>
      </c>
      <c r="J546" s="25" t="str">
        <f t="shared" ca="1" si="9"/>
        <v>Expires on</v>
      </c>
      <c r="K546" s="143">
        <v>81024</v>
      </c>
      <c r="L546" s="24"/>
      <c r="M546" s="24" t="s">
        <v>93</v>
      </c>
      <c r="N546" s="22" t="s">
        <v>736</v>
      </c>
      <c r="O546" s="22"/>
      <c r="P546" s="27"/>
      <c r="R546" s="29"/>
      <c r="S546" s="22"/>
    </row>
    <row r="547" spans="1:19" ht="15" customHeight="1" x14ac:dyDescent="0.25">
      <c r="A547" s="49" t="s">
        <v>740</v>
      </c>
      <c r="B547" s="23" t="s">
        <v>19</v>
      </c>
      <c r="C547" s="22"/>
      <c r="D547" s="40"/>
      <c r="E547" s="22" t="s">
        <v>743</v>
      </c>
      <c r="F547" s="7"/>
      <c r="G547" s="86"/>
      <c r="H547" s="22" t="s">
        <v>744</v>
      </c>
      <c r="I547" s="24" t="s">
        <v>24</v>
      </c>
      <c r="J547" s="25" t="str">
        <f t="shared" ca="1" si="8"/>
        <v>Expires on</v>
      </c>
      <c r="K547" s="143">
        <v>81024</v>
      </c>
      <c r="L547" s="24"/>
      <c r="M547" s="24" t="s">
        <v>93</v>
      </c>
      <c r="N547" s="22" t="s">
        <v>736</v>
      </c>
      <c r="O547" s="22"/>
      <c r="P547" s="27"/>
      <c r="Q547" s="28" t="s">
        <v>745</v>
      </c>
      <c r="R547" s="29"/>
      <c r="S547" s="22" t="s">
        <v>30</v>
      </c>
    </row>
    <row r="548" spans="1:19" ht="15" customHeight="1" x14ac:dyDescent="0.25">
      <c r="A548" s="49" t="s">
        <v>746</v>
      </c>
      <c r="B548" s="23" t="s">
        <v>19</v>
      </c>
      <c r="C548" s="22"/>
      <c r="D548" s="40"/>
      <c r="E548" s="22" t="s">
        <v>743</v>
      </c>
      <c r="F548" s="7"/>
      <c r="G548" s="86"/>
      <c r="H548" s="22" t="s">
        <v>747</v>
      </c>
      <c r="I548" s="24" t="s">
        <v>24</v>
      </c>
      <c r="J548" s="25" t="str">
        <f t="shared" ca="1" si="8"/>
        <v>Expires on</v>
      </c>
      <c r="K548" s="143">
        <v>81024</v>
      </c>
      <c r="L548" s="24"/>
      <c r="M548" s="24" t="s">
        <v>93</v>
      </c>
      <c r="N548" s="22" t="s">
        <v>736</v>
      </c>
      <c r="O548" s="22"/>
      <c r="P548" s="27"/>
      <c r="R548" s="29"/>
      <c r="S548" s="22"/>
    </row>
    <row r="549" spans="1:19" ht="15" customHeight="1" x14ac:dyDescent="0.25">
      <c r="A549" s="49" t="s">
        <v>746</v>
      </c>
      <c r="B549" s="23" t="s">
        <v>19</v>
      </c>
      <c r="C549" s="22"/>
      <c r="D549" s="40"/>
      <c r="E549" s="22" t="s">
        <v>748</v>
      </c>
      <c r="F549" s="7"/>
      <c r="G549" s="86"/>
      <c r="H549" s="22" t="s">
        <v>749</v>
      </c>
      <c r="I549" s="24" t="s">
        <v>24</v>
      </c>
      <c r="J549" s="25" t="str">
        <f t="shared" ca="1" si="8"/>
        <v>Expires on</v>
      </c>
      <c r="K549" s="143">
        <v>81024</v>
      </c>
      <c r="L549" s="24"/>
      <c r="M549" s="24" t="s">
        <v>93</v>
      </c>
      <c r="N549" s="22" t="s">
        <v>736</v>
      </c>
      <c r="O549" s="22"/>
      <c r="P549" s="27"/>
      <c r="R549" s="29"/>
      <c r="S549" s="22" t="s">
        <v>728</v>
      </c>
    </row>
    <row r="550" spans="1:19" ht="15" customHeight="1" x14ac:dyDescent="0.25">
      <c r="A550" s="49" t="s">
        <v>750</v>
      </c>
      <c r="B550" s="23" t="s">
        <v>19</v>
      </c>
      <c r="C550" s="22"/>
      <c r="D550" s="40"/>
      <c r="E550" s="22" t="s">
        <v>751</v>
      </c>
      <c r="F550"/>
      <c r="G550" s="86"/>
      <c r="H550" s="22" t="s">
        <v>752</v>
      </c>
      <c r="I550" s="24" t="s">
        <v>48</v>
      </c>
      <c r="J550" s="25" t="str">
        <f t="shared" ca="1" si="9"/>
        <v>Approved</v>
      </c>
      <c r="K550" s="48">
        <v>43860</v>
      </c>
      <c r="L550" s="24"/>
      <c r="M550" s="24" t="s">
        <v>93</v>
      </c>
      <c r="N550" s="22" t="s">
        <v>736</v>
      </c>
      <c r="O550" s="22"/>
      <c r="P550" s="27"/>
      <c r="R550" s="29"/>
      <c r="S550" s="22"/>
    </row>
    <row r="551" spans="1:19" ht="15" customHeight="1" x14ac:dyDescent="0.25">
      <c r="A551" s="49" t="s">
        <v>753</v>
      </c>
      <c r="B551" s="23" t="s">
        <v>19</v>
      </c>
      <c r="C551" s="22"/>
      <c r="D551" s="40"/>
      <c r="E551" s="22" t="s">
        <v>751</v>
      </c>
      <c r="F551"/>
      <c r="G551" s="86"/>
      <c r="H551" s="22" t="s">
        <v>754</v>
      </c>
      <c r="I551" s="24" t="s">
        <v>24</v>
      </c>
      <c r="J551" s="25" t="str">
        <f t="shared" ca="1" si="9"/>
        <v>Expires on</v>
      </c>
      <c r="K551" s="143">
        <v>81024</v>
      </c>
      <c r="L551" s="24"/>
      <c r="M551" s="24" t="s">
        <v>93</v>
      </c>
      <c r="N551" s="22" t="s">
        <v>736</v>
      </c>
      <c r="O551" s="22"/>
      <c r="P551" s="27"/>
      <c r="R551" s="29"/>
      <c r="S551" s="22"/>
    </row>
    <row r="552" spans="1:19" ht="15" customHeight="1" x14ac:dyDescent="0.25">
      <c r="A552" s="49" t="s">
        <v>755</v>
      </c>
      <c r="B552" s="23" t="s">
        <v>19</v>
      </c>
      <c r="C552" s="22"/>
      <c r="D552" s="40"/>
      <c r="E552" s="22" t="s">
        <v>756</v>
      </c>
      <c r="F552" s="7"/>
      <c r="G552" s="86"/>
      <c r="H552" s="22" t="s">
        <v>757</v>
      </c>
      <c r="I552" s="24" t="s">
        <v>24</v>
      </c>
      <c r="J552" s="25" t="str">
        <f t="shared" ca="1" si="9"/>
        <v>Expires on</v>
      </c>
      <c r="K552" s="143">
        <v>81024</v>
      </c>
      <c r="L552" s="24"/>
      <c r="M552" s="24" t="s">
        <v>93</v>
      </c>
      <c r="N552" s="22" t="s">
        <v>736</v>
      </c>
      <c r="O552" s="22"/>
      <c r="P552" s="27"/>
      <c r="R552" s="29"/>
      <c r="S552" s="22" t="s">
        <v>728</v>
      </c>
    </row>
    <row r="553" spans="1:19" ht="15" customHeight="1" x14ac:dyDescent="0.25">
      <c r="A553" s="49" t="s">
        <v>758</v>
      </c>
      <c r="B553" s="36" t="s">
        <v>624</v>
      </c>
      <c r="C553" s="22"/>
      <c r="D553" s="40"/>
      <c r="E553" s="92" t="s">
        <v>759</v>
      </c>
      <c r="F553" s="22"/>
      <c r="G553" s="86"/>
      <c r="H553" s="22" t="s">
        <v>760</v>
      </c>
      <c r="I553" s="24" t="s">
        <v>24</v>
      </c>
      <c r="J553" s="25" t="str">
        <f t="shared" ca="1" si="8"/>
        <v>Expires on</v>
      </c>
      <c r="K553" s="143">
        <v>81024</v>
      </c>
      <c r="L553" s="24"/>
      <c r="M553" s="24" t="s">
        <v>93</v>
      </c>
      <c r="N553" s="22" t="s">
        <v>736</v>
      </c>
      <c r="O553" s="22"/>
      <c r="P553" s="27"/>
      <c r="R553" s="29"/>
      <c r="S553" s="22"/>
    </row>
    <row r="554" spans="1:19" ht="15" customHeight="1" x14ac:dyDescent="0.25">
      <c r="A554" s="49" t="s">
        <v>758</v>
      </c>
      <c r="B554" s="36" t="s">
        <v>624</v>
      </c>
      <c r="C554" s="22"/>
      <c r="D554" s="40"/>
      <c r="E554" s="92" t="s">
        <v>761</v>
      </c>
      <c r="F554" s="22"/>
      <c r="G554" s="86"/>
      <c r="H554" s="22" t="s">
        <v>762</v>
      </c>
      <c r="I554" s="24" t="s">
        <v>61</v>
      </c>
      <c r="J554" s="25" t="str">
        <f t="shared" ca="1" si="8"/>
        <v>Review Pending</v>
      </c>
      <c r="K554" s="48">
        <v>44011</v>
      </c>
      <c r="L554" s="24"/>
      <c r="M554" s="24" t="s">
        <v>93</v>
      </c>
      <c r="N554" s="22" t="s">
        <v>736</v>
      </c>
      <c r="O554" s="22"/>
      <c r="P554" s="27"/>
      <c r="R554" s="29"/>
      <c r="S554" s="22"/>
    </row>
    <row r="555" spans="1:19" ht="15" customHeight="1" x14ac:dyDescent="0.25">
      <c r="A555" s="43" t="s">
        <v>763</v>
      </c>
      <c r="B555" s="23" t="s">
        <v>19</v>
      </c>
      <c r="C555" s="22"/>
      <c r="D555" s="40"/>
      <c r="E555" s="22" t="s">
        <v>764</v>
      </c>
      <c r="F555" s="7"/>
      <c r="G555" s="86"/>
      <c r="H555" s="22" t="s">
        <v>765</v>
      </c>
      <c r="I555" s="24" t="s">
        <v>24</v>
      </c>
      <c r="J555" s="25" t="str">
        <f t="shared" ca="1" si="8"/>
        <v>Expires on</v>
      </c>
      <c r="K555" s="143">
        <v>81024</v>
      </c>
      <c r="L555" s="24"/>
      <c r="M555" s="24" t="s">
        <v>93</v>
      </c>
      <c r="N555" s="22" t="s">
        <v>736</v>
      </c>
      <c r="O555" s="22"/>
      <c r="P555" s="27"/>
      <c r="R555" s="29"/>
      <c r="S555" s="22" t="s">
        <v>728</v>
      </c>
    </row>
    <row r="556" spans="1:19" ht="15" customHeight="1" x14ac:dyDescent="0.25">
      <c r="A556" s="49" t="s">
        <v>766</v>
      </c>
      <c r="B556" s="36" t="s">
        <v>624</v>
      </c>
      <c r="C556" s="22"/>
      <c r="D556" s="40"/>
      <c r="E556" s="22" t="s">
        <v>124</v>
      </c>
      <c r="F556" s="22"/>
      <c r="G556" s="86"/>
      <c r="H556" s="22" t="s">
        <v>767</v>
      </c>
      <c r="I556" s="24" t="s">
        <v>61</v>
      </c>
      <c r="J556" s="25" t="str">
        <f t="shared" ca="1" si="8"/>
        <v>Review Pending</v>
      </c>
      <c r="K556" s="50">
        <v>44011</v>
      </c>
      <c r="L556" s="24"/>
      <c r="M556" s="24" t="s">
        <v>93</v>
      </c>
      <c r="N556" s="22" t="s">
        <v>736</v>
      </c>
      <c r="O556" s="22"/>
      <c r="P556" s="27"/>
      <c r="R556" s="29"/>
      <c r="S556" s="22" t="s">
        <v>728</v>
      </c>
    </row>
    <row r="557" spans="1:19" ht="15" customHeight="1" x14ac:dyDescent="0.25">
      <c r="A557" s="49" t="s">
        <v>766</v>
      </c>
      <c r="B557" s="23" t="s">
        <v>31</v>
      </c>
      <c r="C557" s="22"/>
      <c r="D557" s="40"/>
      <c r="E557" s="22" t="s">
        <v>768</v>
      </c>
      <c r="F557" s="7"/>
      <c r="G557" s="86"/>
      <c r="H557" s="22" t="s">
        <v>769</v>
      </c>
      <c r="I557" s="24" t="s">
        <v>24</v>
      </c>
      <c r="J557" s="25" t="str">
        <f t="shared" ca="1" si="8"/>
        <v>Expires on</v>
      </c>
      <c r="K557" s="143">
        <v>81024</v>
      </c>
      <c r="L557" s="24"/>
      <c r="M557" s="24" t="s">
        <v>93</v>
      </c>
      <c r="N557" s="22" t="s">
        <v>736</v>
      </c>
      <c r="O557" s="22"/>
      <c r="P557" s="27"/>
      <c r="R557" s="29"/>
      <c r="S557" s="22" t="s">
        <v>728</v>
      </c>
    </row>
    <row r="558" spans="1:19" ht="15" customHeight="1" x14ac:dyDescent="0.25">
      <c r="A558" s="49" t="s">
        <v>770</v>
      </c>
      <c r="B558" s="23" t="s">
        <v>19</v>
      </c>
      <c r="C558" s="22"/>
      <c r="D558" s="40"/>
      <c r="E558" s="22" t="s">
        <v>771</v>
      </c>
      <c r="F558" s="7"/>
      <c r="G558" s="86"/>
      <c r="H558" s="22" t="s">
        <v>772</v>
      </c>
      <c r="I558" s="24" t="s">
        <v>61</v>
      </c>
      <c r="J558" s="25" t="str">
        <f t="shared" ca="1" si="8"/>
        <v>Review Pending</v>
      </c>
      <c r="K558" s="50">
        <v>43373</v>
      </c>
      <c r="L558" s="24"/>
      <c r="M558" s="24" t="s">
        <v>93</v>
      </c>
      <c r="N558" s="22" t="s">
        <v>736</v>
      </c>
      <c r="O558" s="22"/>
      <c r="P558" s="27"/>
      <c r="Q558" s="28" t="s">
        <v>773</v>
      </c>
      <c r="R558" s="29"/>
      <c r="S558" s="22" t="s">
        <v>728</v>
      </c>
    </row>
    <row r="559" spans="1:19" ht="15" customHeight="1" x14ac:dyDescent="0.25">
      <c r="A559" s="49" t="s">
        <v>774</v>
      </c>
      <c r="B559" s="23" t="s">
        <v>19</v>
      </c>
      <c r="C559" s="22"/>
      <c r="D559" s="40"/>
      <c r="E559" s="22" t="s">
        <v>775</v>
      </c>
      <c r="F559"/>
      <c r="G559" s="86"/>
      <c r="H559" s="22" t="s">
        <v>776</v>
      </c>
      <c r="I559" s="24" t="s">
        <v>24</v>
      </c>
      <c r="J559" s="25" t="str">
        <f ca="1">IF(AND($I559&lt;&gt;"Not Eligible",$K559=""),$I559,IF(AND($I559="Active",$K559&lt;$L$3),"Expired",IF(AND($I559="Comment period",$K559&lt;$L$14),"Pending",IF($I559="Comment period","Comment period until",IF(AND($I559="Active",$K559&lt;$L$7),"In Lottery until",IF(AND($I559="Active",$K559&lt;$L$11),"Expires in &lt; 60 days (Not Renewed)",IF(AND($I559="Active",$K559&gt;$L$3),"Expires on",IF(AND($I559="Renewed",$K559&lt;$L$3),"Renewal pending",$I559))))))))</f>
        <v>Expires on</v>
      </c>
      <c r="K559" s="143">
        <v>81024</v>
      </c>
      <c r="L559" s="24"/>
      <c r="M559" s="24" t="s">
        <v>93</v>
      </c>
      <c r="N559" s="22" t="s">
        <v>736</v>
      </c>
      <c r="P559" s="27"/>
      <c r="R559" s="29"/>
      <c r="S559" s="22"/>
    </row>
    <row r="560" spans="1:19" ht="15" customHeight="1" x14ac:dyDescent="0.25">
      <c r="A560" s="49" t="s">
        <v>777</v>
      </c>
      <c r="B560" s="23" t="s">
        <v>19</v>
      </c>
      <c r="C560" s="22"/>
      <c r="D560" s="40"/>
      <c r="E560" s="22" t="s">
        <v>743</v>
      </c>
      <c r="F560" s="7"/>
      <c r="G560" s="86"/>
      <c r="H560" s="22" t="s">
        <v>778</v>
      </c>
      <c r="I560" s="24" t="s">
        <v>24</v>
      </c>
      <c r="J560" s="25" t="str">
        <f t="shared" ca="1" si="8"/>
        <v>Expires on</v>
      </c>
      <c r="K560" s="143">
        <v>81024</v>
      </c>
      <c r="L560" s="24"/>
      <c r="M560" s="24" t="s">
        <v>93</v>
      </c>
      <c r="N560" s="22" t="s">
        <v>736</v>
      </c>
      <c r="O560" s="22"/>
      <c r="P560" s="27"/>
      <c r="R560" s="29"/>
      <c r="S560" s="22" t="s">
        <v>728</v>
      </c>
    </row>
    <row r="561" spans="1:19" ht="15" customHeight="1" x14ac:dyDescent="0.25">
      <c r="A561" s="49" t="s">
        <v>777</v>
      </c>
      <c r="B561" s="23" t="s">
        <v>19</v>
      </c>
      <c r="C561" s="22"/>
      <c r="D561" s="40"/>
      <c r="E561" s="22" t="s">
        <v>779</v>
      </c>
      <c r="F561" s="7"/>
      <c r="G561" s="86"/>
      <c r="H561" s="22" t="s">
        <v>780</v>
      </c>
      <c r="I561" s="24" t="s">
        <v>61</v>
      </c>
      <c r="J561" s="25" t="str">
        <f t="shared" ca="1" si="8"/>
        <v>Review Pending</v>
      </c>
      <c r="K561" s="50">
        <v>44011</v>
      </c>
      <c r="L561" s="24"/>
      <c r="M561" s="24" t="s">
        <v>93</v>
      </c>
      <c r="N561" s="22" t="s">
        <v>736</v>
      </c>
      <c r="O561" s="22"/>
      <c r="P561" s="27"/>
      <c r="R561" s="29"/>
      <c r="S561" s="22" t="s">
        <v>728</v>
      </c>
    </row>
    <row r="562" spans="1:19" ht="15" customHeight="1" x14ac:dyDescent="0.25">
      <c r="A562" s="49" t="s">
        <v>781</v>
      </c>
      <c r="B562" s="23" t="s">
        <v>19</v>
      </c>
      <c r="C562" s="22"/>
      <c r="D562" s="40"/>
      <c r="E562" s="22" t="s">
        <v>735</v>
      </c>
      <c r="F562" s="7"/>
      <c r="G562" s="86"/>
      <c r="H562" s="22" t="s">
        <v>782</v>
      </c>
      <c r="I562" s="24" t="s">
        <v>24</v>
      </c>
      <c r="J562" s="25" t="str">
        <f t="shared" ca="1" si="8"/>
        <v>Expires on</v>
      </c>
      <c r="K562" s="50">
        <v>81024</v>
      </c>
      <c r="L562" s="24"/>
      <c r="M562" s="24" t="s">
        <v>93</v>
      </c>
      <c r="N562" s="22" t="s">
        <v>736</v>
      </c>
      <c r="O562" s="22"/>
      <c r="P562" s="27"/>
      <c r="R562" s="29"/>
      <c r="S562" s="22" t="s">
        <v>728</v>
      </c>
    </row>
    <row r="563" spans="1:19" ht="15" customHeight="1" x14ac:dyDescent="0.25">
      <c r="A563" s="49" t="s">
        <v>783</v>
      </c>
      <c r="B563" s="36" t="s">
        <v>19</v>
      </c>
      <c r="C563" s="22"/>
      <c r="D563" s="40"/>
      <c r="E563" s="22" t="s">
        <v>784</v>
      </c>
      <c r="F563" s="22"/>
      <c r="G563" s="86"/>
      <c r="H563" s="22" t="s">
        <v>785</v>
      </c>
      <c r="I563" s="24" t="s">
        <v>61</v>
      </c>
      <c r="J563" s="25" t="str">
        <f t="shared" ca="1" si="8"/>
        <v>Review Pending</v>
      </c>
      <c r="K563" s="46">
        <v>44011</v>
      </c>
      <c r="L563" s="24"/>
      <c r="M563" s="24" t="s">
        <v>93</v>
      </c>
      <c r="N563" s="22" t="s">
        <v>736</v>
      </c>
      <c r="O563" s="22"/>
      <c r="P563" s="27"/>
      <c r="R563" s="29"/>
      <c r="S563" s="22" t="s">
        <v>728</v>
      </c>
    </row>
    <row r="564" spans="1:19" ht="15" customHeight="1" x14ac:dyDescent="0.25">
      <c r="A564" s="49" t="s">
        <v>783</v>
      </c>
      <c r="B564" s="36" t="s">
        <v>624</v>
      </c>
      <c r="C564" s="22"/>
      <c r="D564" s="40"/>
      <c r="E564" s="22" t="s">
        <v>786</v>
      </c>
      <c r="F564" s="22"/>
      <c r="G564" s="86"/>
      <c r="H564" s="22" t="s">
        <v>787</v>
      </c>
      <c r="I564" s="24" t="s">
        <v>114</v>
      </c>
      <c r="J564" s="25" t="str">
        <f t="shared" ca="1" si="8"/>
        <v>Applied</v>
      </c>
      <c r="K564" s="46">
        <v>43100</v>
      </c>
      <c r="L564" s="24"/>
      <c r="M564" s="24" t="s">
        <v>93</v>
      </c>
      <c r="N564" s="22" t="s">
        <v>736</v>
      </c>
      <c r="O564" s="22" t="s">
        <v>788</v>
      </c>
      <c r="P564" s="27"/>
      <c r="R564" s="29"/>
      <c r="S564" s="22"/>
    </row>
    <row r="565" spans="1:19" ht="15" customHeight="1" x14ac:dyDescent="0.25">
      <c r="A565" s="32" t="s">
        <v>789</v>
      </c>
      <c r="B565" s="39" t="s">
        <v>624</v>
      </c>
      <c r="C565" s="32"/>
      <c r="D565" s="96"/>
      <c r="E565" s="32"/>
      <c r="F565" s="32"/>
      <c r="G565" s="35"/>
      <c r="H565" s="85"/>
      <c r="I565" s="34" t="s">
        <v>51</v>
      </c>
      <c r="J565" s="79" t="str">
        <f t="shared" ca="1" si="8"/>
        <v>Not Eligible</v>
      </c>
      <c r="K565" s="104">
        <v>43999</v>
      </c>
      <c r="L565" s="34"/>
      <c r="M565" s="32" t="s">
        <v>93</v>
      </c>
      <c r="N565" s="32" t="s">
        <v>736</v>
      </c>
      <c r="O565" s="32"/>
      <c r="P565" s="38"/>
      <c r="Q565" s="32"/>
      <c r="R565" s="141"/>
    </row>
  </sheetData>
  <sheetProtection formatCells="0" formatColumns="0" formatRows="0" insertRows="0" deleteRows="0" sort="0" autoFilter="0"/>
  <dataConsolidate topLabels="1">
    <dataRefs count="1">
      <dataRef ref="A1:H1048576" sheet="Food Truck Permits" r:id="rId1"/>
    </dataRefs>
  </dataConsolidate>
  <phoneticPr fontId="13" type="noConversion"/>
  <hyperlinks>
    <hyperlink ref="O511" r:id="rId2" xr:uid="{1D2C1F36-B1BC-43AC-A7FF-61AC28F0D04E}"/>
  </hyperlinks>
  <pageMargins left="0.25" right="0.25" top="0.75" bottom="0.75" header="0.3" footer="0.3"/>
  <pageSetup paperSize="5" orientation="landscape" r:id="rId3"/>
  <ignoredErrors>
    <ignoredError sqref="J548 J275:J290 J551:J565 J371:J378 J263:J273 J402 J404:J408 J311:J312 J410:J436 J50:J60 J292:J298 J520 J522:J523 J334:J336 J315:J332 J127:J257 J475:J510 J442:J465 J66:J97 J99:J119 J2:J41 J543:J546 J369 J339:J367 J380:J400 J525:J542 J43 J511:J517" calculatedColumn="1"/>
  </ignoredErrors>
  <tableParts count="1">
    <tablePart r:id="rId4"/>
  </tableParts>
  <extLst>
    <ext xmlns:x14="http://schemas.microsoft.com/office/spreadsheetml/2009/9/main" uri="{CCE6A557-97BC-4b89-ADB6-D9C93CAAB3DF}">
      <x14:dataValidations xmlns:xm="http://schemas.microsoft.com/office/excel/2006/main" count="6">
        <x14:dataValidation type="list" allowBlank="1" showInputMessage="1" showErrorMessage="1" xr:uid="{00000000-0002-0000-0100-000002000000}">
          <x14:formula1>
            <xm:f>'List Options'!$C$2:$C$10</xm:f>
          </x14:formula1>
          <xm:sqref>I1 G565:G1048576</xm:sqref>
        </x14:dataValidation>
        <x14:dataValidation type="list" allowBlank="1" showInputMessage="1" showErrorMessage="1" xr:uid="{00000000-0002-0000-0100-000003000000}">
          <x14:formula1>
            <xm:f>'List Options'!$D$2:$D$9</xm:f>
          </x14:formula1>
          <xm:sqref>C536 C526:C531 C511:C524</xm:sqref>
        </x14:dataValidation>
        <x14:dataValidation type="list" allowBlank="1" showInputMessage="1" showErrorMessage="1" xr:uid="{00000000-0002-0000-0100-000000000000}">
          <x14:formula1>
            <xm:f>'List Options'!$B$2:$B$6</xm:f>
          </x14:formula1>
          <xm:sqref>L565:L1048576 N1:N565</xm:sqref>
        </x14:dataValidation>
        <x14:dataValidation type="list" allowBlank="1" showErrorMessage="1" xr:uid="{1AA88C7A-3F30-48D1-9453-B5C0F32302CC}">
          <x14:formula1>
            <xm:f>'List Options'!$A$2:$A$9</xm:f>
          </x14:formula1>
          <xm:sqref>M1</xm:sqref>
        </x14:dataValidation>
        <x14:dataValidation type="list" allowBlank="1" showInputMessage="1" showErrorMessage="1" xr:uid="{C883F1F6-1551-4068-B04B-60A5B53B57C5}">
          <x14:formula1>
            <xm:f>'List Options'!$C$2:$C$11</xm:f>
          </x14:formula1>
          <xm:sqref>I2:I565</xm:sqref>
        </x14:dataValidation>
        <x14:dataValidation type="list" allowBlank="1" showErrorMessage="1" xr:uid="{2A37CCA3-D20F-49C7-A243-F53B609AEB6D}">
          <x14:formula1>
            <xm:f>'List Options'!$A$2:$A$10</xm:f>
          </x14:formula1>
          <xm:sqref>M2:M565</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CFCFB6-2CDD-497B-900C-D0EDC748C23D}">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2014D7-B731-42B0-BC6C-EE5EB3B9B84E}">
  <sheetPr codeName="Sheet3"/>
  <dimension ref="A1"/>
  <sheetViews>
    <sheetView workbookViewId="0">
      <selection activeCell="C15" sqref="C15"/>
    </sheetView>
  </sheetViews>
  <sheetFormatPr defaultRowHeight="15" x14ac:dyDescent="0.25"/>
  <cols>
    <col min="1" max="1" width="24.28515625" customWidth="1"/>
  </cols>
  <sheetData>
    <row r="1" spans="1:1" x14ac:dyDescent="0.25">
      <c r="A1" s="1" t="s">
        <v>790</v>
      </c>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D11"/>
  <sheetViews>
    <sheetView workbookViewId="0">
      <selection activeCell="A11" sqref="A11"/>
    </sheetView>
  </sheetViews>
  <sheetFormatPr defaultRowHeight="15" x14ac:dyDescent="0.25"/>
  <cols>
    <col min="1" max="1" width="16.42578125" bestFit="1" customWidth="1"/>
    <col min="2" max="2" width="12.5703125" bestFit="1" customWidth="1"/>
    <col min="3" max="3" width="32.140625" bestFit="1" customWidth="1"/>
    <col min="4" max="4" width="11.42578125" bestFit="1" customWidth="1"/>
  </cols>
  <sheetData>
    <row r="1" spans="1:4" s="1" customFormat="1" x14ac:dyDescent="0.25">
      <c r="A1" s="2" t="s">
        <v>12</v>
      </c>
      <c r="B1" s="2" t="s">
        <v>13</v>
      </c>
      <c r="C1" s="2" t="s">
        <v>8</v>
      </c>
      <c r="D1" s="2" t="s">
        <v>2</v>
      </c>
    </row>
    <row r="2" spans="1:4" x14ac:dyDescent="0.25">
      <c r="A2" t="s">
        <v>196</v>
      </c>
      <c r="B2" t="s">
        <v>26</v>
      </c>
      <c r="C2" t="s">
        <v>38</v>
      </c>
      <c r="D2" t="s">
        <v>791</v>
      </c>
    </row>
    <row r="3" spans="1:4" x14ac:dyDescent="0.25">
      <c r="A3" t="s">
        <v>440</v>
      </c>
      <c r="B3" t="s">
        <v>673</v>
      </c>
      <c r="C3" t="s">
        <v>24</v>
      </c>
      <c r="D3" t="s">
        <v>792</v>
      </c>
    </row>
    <row r="4" spans="1:4" x14ac:dyDescent="0.25">
      <c r="A4" t="s">
        <v>142</v>
      </c>
      <c r="B4" t="s">
        <v>736</v>
      </c>
      <c r="C4" t="s">
        <v>114</v>
      </c>
      <c r="D4" t="s">
        <v>793</v>
      </c>
    </row>
    <row r="5" spans="1:4" x14ac:dyDescent="0.25">
      <c r="A5" t="s">
        <v>25</v>
      </c>
      <c r="B5" t="s">
        <v>657</v>
      </c>
      <c r="C5" t="s">
        <v>48</v>
      </c>
      <c r="D5" t="s">
        <v>794</v>
      </c>
    </row>
    <row r="6" spans="1:4" x14ac:dyDescent="0.25">
      <c r="A6" t="s">
        <v>93</v>
      </c>
      <c r="B6" t="s">
        <v>795</v>
      </c>
      <c r="C6" t="s">
        <v>157</v>
      </c>
      <c r="D6" t="s">
        <v>796</v>
      </c>
    </row>
    <row r="7" spans="1:4" x14ac:dyDescent="0.25">
      <c r="A7" t="s">
        <v>148</v>
      </c>
      <c r="C7" t="s">
        <v>797</v>
      </c>
      <c r="D7" t="s">
        <v>798</v>
      </c>
    </row>
    <row r="8" spans="1:4" x14ac:dyDescent="0.25">
      <c r="A8" t="s">
        <v>799</v>
      </c>
      <c r="C8" t="s">
        <v>626</v>
      </c>
      <c r="D8" t="s">
        <v>663</v>
      </c>
    </row>
    <row r="9" spans="1:4" x14ac:dyDescent="0.25">
      <c r="A9" t="s">
        <v>211</v>
      </c>
      <c r="C9" t="s">
        <v>51</v>
      </c>
      <c r="D9" t="s">
        <v>670</v>
      </c>
    </row>
    <row r="10" spans="1:4" x14ac:dyDescent="0.25">
      <c r="A10" t="s">
        <v>594</v>
      </c>
      <c r="C10" t="s">
        <v>251</v>
      </c>
    </row>
    <row r="11" spans="1:4" x14ac:dyDescent="0.25">
      <c r="C11" t="s">
        <v>61</v>
      </c>
    </row>
  </sheetData>
  <sortState xmlns:xlrd2="http://schemas.microsoft.com/office/spreadsheetml/2017/richdata2" ref="C2:C10">
    <sortCondition ref="C2"/>
  </sortState>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L569"/>
  <sheetViews>
    <sheetView showGridLines="0" showZeros="0" tabSelected="1" workbookViewId="0">
      <selection activeCell="A469" sqref="A469"/>
    </sheetView>
  </sheetViews>
  <sheetFormatPr defaultColWidth="9.140625" defaultRowHeight="15" x14ac:dyDescent="0.25"/>
  <cols>
    <col min="1" max="1" width="39.7109375" style="4" customWidth="1"/>
    <col min="2" max="2" width="10.28515625" style="4" bestFit="1" customWidth="1"/>
    <col min="3" max="3" width="40.140625" style="4" customWidth="1"/>
    <col min="4" max="4" width="10.140625" style="4" bestFit="1" customWidth="1"/>
    <col min="5" max="5" width="20.140625" style="4" customWidth="1"/>
    <col min="6" max="6" width="34.5703125" style="4" bestFit="1" customWidth="1"/>
    <col min="7" max="7" width="12" style="5" bestFit="1" customWidth="1"/>
    <col min="8" max="8" width="16.42578125" style="4" customWidth="1"/>
    <col min="9" max="9" width="11.28515625" style="4" customWidth="1"/>
    <col min="10" max="10" width="27.5703125" style="4" customWidth="1"/>
    <col min="11" max="11" width="19.7109375" style="4" bestFit="1" customWidth="1"/>
    <col min="12" max="12" width="117.7109375" style="6" customWidth="1"/>
    <col min="13" max="16384" width="9.140625" style="7"/>
  </cols>
  <sheetData>
    <row r="1" spans="1:12" ht="70.5" customHeight="1" x14ac:dyDescent="0.25">
      <c r="A1" s="3" t="s">
        <v>800</v>
      </c>
    </row>
    <row r="2" spans="1:12" ht="66" customHeight="1" x14ac:dyDescent="0.25">
      <c r="A2" s="8" t="s">
        <v>801</v>
      </c>
      <c r="B2" s="8" t="s">
        <v>1</v>
      </c>
      <c r="C2" s="8" t="s">
        <v>4</v>
      </c>
      <c r="D2" s="8" t="s">
        <v>2</v>
      </c>
      <c r="E2" s="8" t="s">
        <v>3</v>
      </c>
      <c r="F2" s="8" t="s">
        <v>8</v>
      </c>
      <c r="G2" s="8" t="s">
        <v>802</v>
      </c>
      <c r="H2" s="8" t="s">
        <v>803</v>
      </c>
      <c r="I2" s="8" t="s">
        <v>804</v>
      </c>
      <c r="J2" s="8" t="s">
        <v>12</v>
      </c>
      <c r="K2" s="8" t="s">
        <v>13</v>
      </c>
      <c r="L2" s="9" t="s">
        <v>14</v>
      </c>
    </row>
    <row r="3" spans="1:12" ht="15.75" x14ac:dyDescent="0.25">
      <c r="A3" s="11" t="str">
        <f>Location</f>
        <v>801 2nd Ave</v>
      </c>
      <c r="B3" s="11" t="str">
        <f t="shared" ref="B3:B66" si="0">Site</f>
        <v>A</v>
      </c>
      <c r="C3" s="11" t="str">
        <f>Vendor</f>
        <v>Byte</v>
      </c>
      <c r="D3" s="11" t="str">
        <f t="shared" ref="D3:D66" si="1">Day</f>
        <v>Mon</v>
      </c>
      <c r="E3" s="11" t="str">
        <f t="shared" ref="E3:E66" si="2">Hours</f>
        <v>10AM-2PM</v>
      </c>
      <c r="F3" s="10" t="str">
        <f t="shared" ref="F3:F14" ca="1" si="3">PermitStatus</f>
        <v>Expires on</v>
      </c>
      <c r="G3" s="10">
        <v>44500</v>
      </c>
      <c r="H3" s="11" t="str">
        <f t="shared" ref="H3:H66" si="4">PermitNo</f>
        <v>SUVEND0000087</v>
      </c>
      <c r="I3" s="11">
        <f t="shared" ref="I3:I66" si="5">DecalNo</f>
        <v>0</v>
      </c>
      <c r="J3" s="11" t="str">
        <f>Table2[[#This Row],[Neighborhood]]</f>
        <v>Downtown</v>
      </c>
      <c r="K3" s="11" t="str">
        <f t="shared" ref="K3:K66" si="6">PermitType</f>
        <v>Food Vehicle</v>
      </c>
      <c r="L3" s="12">
        <f t="shared" ref="L3:L66" si="7">Notes</f>
        <v>0</v>
      </c>
    </row>
    <row r="4" spans="1:12" ht="15.75" x14ac:dyDescent="0.25">
      <c r="A4" s="11" t="str">
        <f>Location</f>
        <v>801 2nd Ave</v>
      </c>
      <c r="B4" s="11" t="str">
        <f t="shared" si="0"/>
        <v>B</v>
      </c>
      <c r="C4" s="11" t="str">
        <f>Vendor</f>
        <v>Chick'n Fix</v>
      </c>
      <c r="D4" s="11" t="str">
        <f t="shared" si="1"/>
        <v>Mon</v>
      </c>
      <c r="E4" s="11" t="str">
        <f t="shared" si="2"/>
        <v>10AM-2PM</v>
      </c>
      <c r="F4" s="10" t="str">
        <f t="shared" ca="1" si="3"/>
        <v>Expires on</v>
      </c>
      <c r="G4" s="10">
        <f t="shared" ref="G4:G66" si="8">Date</f>
        <v>44500</v>
      </c>
      <c r="H4" s="11" t="str">
        <f t="shared" si="4"/>
        <v>SUVEND0000257</v>
      </c>
      <c r="I4" s="11">
        <f t="shared" si="5"/>
        <v>0</v>
      </c>
      <c r="J4" s="11" t="str">
        <f>Table2[[#This Row],[Neighborhood]]</f>
        <v>Downtown</v>
      </c>
      <c r="K4" s="11" t="str">
        <f t="shared" si="6"/>
        <v>Food Vehicle</v>
      </c>
      <c r="L4" s="12">
        <f t="shared" si="7"/>
        <v>0</v>
      </c>
    </row>
    <row r="5" spans="1:12" ht="15.75" x14ac:dyDescent="0.25">
      <c r="A5" s="11" t="str">
        <f>Location</f>
        <v>801 2nd Ave</v>
      </c>
      <c r="B5" s="11" t="str">
        <f t="shared" si="0"/>
        <v>A</v>
      </c>
      <c r="C5" s="11" t="str">
        <f t="shared" ref="C5:C66" si="9">Vendor</f>
        <v xml:space="preserve">Momo Express </v>
      </c>
      <c r="D5" s="11" t="str">
        <f t="shared" si="1"/>
        <v>Tue</v>
      </c>
      <c r="E5" s="11" t="str">
        <f t="shared" si="2"/>
        <v>10AM-2PM</v>
      </c>
      <c r="F5" s="10" t="str">
        <f t="shared" ca="1" si="3"/>
        <v>Expires on</v>
      </c>
      <c r="G5" s="10">
        <f t="shared" si="8"/>
        <v>44502</v>
      </c>
      <c r="H5" s="11" t="str">
        <f t="shared" si="4"/>
        <v>SUVEND0000393</v>
      </c>
      <c r="I5" s="11">
        <f t="shared" si="5"/>
        <v>0</v>
      </c>
      <c r="J5" s="11" t="str">
        <f>Table2[[#This Row],[Neighborhood]]</f>
        <v>Downtown</v>
      </c>
      <c r="K5" s="11" t="str">
        <f t="shared" si="6"/>
        <v>Food Vehicle</v>
      </c>
      <c r="L5" s="12">
        <f t="shared" si="7"/>
        <v>0</v>
      </c>
    </row>
    <row r="6" spans="1:12" ht="15.75" x14ac:dyDescent="0.25">
      <c r="A6" s="11" t="str">
        <f t="shared" ref="A6:A66" si="10">Location</f>
        <v>801 2nd Ave</v>
      </c>
      <c r="B6" s="11" t="str">
        <f t="shared" si="0"/>
        <v>B</v>
      </c>
      <c r="C6" s="11">
        <f t="shared" si="9"/>
        <v>0</v>
      </c>
      <c r="D6" s="11" t="str">
        <f t="shared" si="1"/>
        <v>Tue</v>
      </c>
      <c r="E6" s="11" t="str">
        <f t="shared" si="2"/>
        <v>10AM-2PM</v>
      </c>
      <c r="F6" s="10" t="str">
        <f t="shared" ca="1" si="3"/>
        <v>Accepting Applications</v>
      </c>
      <c r="G6" s="10">
        <f t="shared" si="8"/>
        <v>43768</v>
      </c>
      <c r="H6" s="11">
        <f t="shared" si="4"/>
        <v>0</v>
      </c>
      <c r="I6" s="11">
        <f t="shared" si="5"/>
        <v>0</v>
      </c>
      <c r="J6" s="11" t="str">
        <f>Table2[[#This Row],[Neighborhood]]</f>
        <v>Downtown</v>
      </c>
      <c r="K6" s="11" t="str">
        <f t="shared" si="6"/>
        <v>Food Vehicle</v>
      </c>
      <c r="L6" s="12">
        <f t="shared" si="7"/>
        <v>0</v>
      </c>
    </row>
    <row r="7" spans="1:12" ht="15.75" x14ac:dyDescent="0.25">
      <c r="A7" s="11" t="str">
        <f t="shared" si="10"/>
        <v>801 2nd Ave</v>
      </c>
      <c r="B7" s="11" t="str">
        <f t="shared" si="0"/>
        <v>A</v>
      </c>
      <c r="C7" s="11" t="str">
        <f t="shared" si="9"/>
        <v>El Chito</v>
      </c>
      <c r="D7" s="11" t="str">
        <f t="shared" si="1"/>
        <v>Wed</v>
      </c>
      <c r="E7" s="11" t="str">
        <f t="shared" si="2"/>
        <v>10AM-2PM</v>
      </c>
      <c r="F7" s="10" t="str">
        <f t="shared" ca="1" si="3"/>
        <v>Expires on</v>
      </c>
      <c r="G7" s="10">
        <f t="shared" si="8"/>
        <v>44500</v>
      </c>
      <c r="H7" s="11" t="str">
        <f t="shared" si="4"/>
        <v>SUVEND0000299</v>
      </c>
      <c r="I7" s="11">
        <f t="shared" si="5"/>
        <v>0</v>
      </c>
      <c r="J7" s="11" t="str">
        <f>Table2[[#This Row],[Neighborhood]]</f>
        <v>Downtown</v>
      </c>
      <c r="K7" s="11" t="str">
        <f t="shared" si="6"/>
        <v>Food Vehicle</v>
      </c>
      <c r="L7" s="12">
        <f t="shared" si="7"/>
        <v>0</v>
      </c>
    </row>
    <row r="8" spans="1:12" ht="15.75" x14ac:dyDescent="0.25">
      <c r="A8" s="11" t="str">
        <f>Location</f>
        <v>801 2nd Ave</v>
      </c>
      <c r="B8" s="11" t="str">
        <f t="shared" si="0"/>
        <v>B</v>
      </c>
      <c r="C8" s="11" t="str">
        <f t="shared" si="9"/>
        <v>Kiss My Grits</v>
      </c>
      <c r="D8" s="11" t="str">
        <f t="shared" si="1"/>
        <v>Wed</v>
      </c>
      <c r="E8" s="11" t="str">
        <f t="shared" si="2"/>
        <v>10AM-2PM</v>
      </c>
      <c r="F8" s="10" t="str">
        <f t="shared" ca="1" si="3"/>
        <v>Expires on</v>
      </c>
      <c r="G8" s="10">
        <f t="shared" si="8"/>
        <v>44500</v>
      </c>
      <c r="H8" s="11" t="str">
        <f t="shared" si="4"/>
        <v>SUVEND0000326</v>
      </c>
      <c r="I8" s="11">
        <f t="shared" si="5"/>
        <v>0</v>
      </c>
      <c r="J8" s="11" t="str">
        <f>Table2[[#This Row],[Neighborhood]]</f>
        <v>Downtown</v>
      </c>
      <c r="K8" s="11" t="str">
        <f t="shared" si="6"/>
        <v>Food Vehicle</v>
      </c>
      <c r="L8" s="12">
        <f t="shared" si="7"/>
        <v>0</v>
      </c>
    </row>
    <row r="9" spans="1:12" ht="15.75" x14ac:dyDescent="0.25">
      <c r="A9" s="11" t="str">
        <f t="shared" si="10"/>
        <v>801 2nd Ave</v>
      </c>
      <c r="B9" s="11" t="str">
        <f t="shared" si="0"/>
        <v>A</v>
      </c>
      <c r="C9" s="11" t="str">
        <f t="shared" si="9"/>
        <v>Buns On Wheels</v>
      </c>
      <c r="D9" s="11" t="str">
        <f t="shared" si="1"/>
        <v>Thu</v>
      </c>
      <c r="E9" s="11" t="str">
        <f t="shared" si="2"/>
        <v>10AM-2PM</v>
      </c>
      <c r="F9" s="10" t="str">
        <f t="shared" ca="1" si="3"/>
        <v>Approved</v>
      </c>
      <c r="G9" s="10">
        <f t="shared" si="8"/>
        <v>44500</v>
      </c>
      <c r="H9" s="11" t="str">
        <f>PermitNo</f>
        <v>SUVEND0000105</v>
      </c>
      <c r="I9" s="11">
        <f t="shared" si="5"/>
        <v>0</v>
      </c>
      <c r="J9" s="11" t="str">
        <f>Table2[[#This Row],[Neighborhood]]</f>
        <v>Downtown</v>
      </c>
      <c r="K9" s="11" t="str">
        <f t="shared" si="6"/>
        <v>Food Vehicle</v>
      </c>
      <c r="L9" s="12">
        <f t="shared" si="7"/>
        <v>0</v>
      </c>
    </row>
    <row r="10" spans="1:12" ht="15.75" x14ac:dyDescent="0.25">
      <c r="A10" s="11" t="str">
        <f t="shared" si="10"/>
        <v>801 2nd Ave</v>
      </c>
      <c r="B10" s="11" t="str">
        <f t="shared" si="0"/>
        <v>B</v>
      </c>
      <c r="C10" s="11">
        <f t="shared" si="9"/>
        <v>0</v>
      </c>
      <c r="D10" s="11" t="str">
        <f t="shared" si="1"/>
        <v>Thu</v>
      </c>
      <c r="E10" s="11" t="str">
        <f t="shared" si="2"/>
        <v>10AM-2PM</v>
      </c>
      <c r="F10" s="10" t="str">
        <f t="shared" ca="1" si="3"/>
        <v>Not Eligible</v>
      </c>
      <c r="G10" s="10">
        <f t="shared" si="8"/>
        <v>0</v>
      </c>
      <c r="H10" s="11">
        <f t="shared" si="4"/>
        <v>0</v>
      </c>
      <c r="I10" s="11">
        <f t="shared" si="5"/>
        <v>0</v>
      </c>
      <c r="J10" s="11" t="str">
        <f>Table2[[#This Row],[Neighborhood]]</f>
        <v>Downtown</v>
      </c>
      <c r="K10" s="11" t="str">
        <f t="shared" si="6"/>
        <v>Food Vehicle</v>
      </c>
      <c r="L10" s="12" t="str">
        <f t="shared" si="7"/>
        <v>Zone can only accomodate 2nd truck that is 18' or less</v>
      </c>
    </row>
    <row r="11" spans="1:12" ht="15.75" x14ac:dyDescent="0.25">
      <c r="A11" s="11" t="str">
        <f t="shared" si="10"/>
        <v>801 2nd Ave</v>
      </c>
      <c r="B11" s="11" t="str">
        <f t="shared" si="0"/>
        <v>A</v>
      </c>
      <c r="C11" s="11" t="str">
        <f t="shared" si="9"/>
        <v>Mo Pockets</v>
      </c>
      <c r="D11" s="11" t="str">
        <f t="shared" si="1"/>
        <v>Fri</v>
      </c>
      <c r="E11" s="11" t="str">
        <f t="shared" si="2"/>
        <v>10AM-2PM</v>
      </c>
      <c r="F11" s="10" t="str">
        <f t="shared" ca="1" si="3"/>
        <v>Approved</v>
      </c>
      <c r="G11" s="10">
        <f t="shared" si="8"/>
        <v>44500</v>
      </c>
      <c r="H11" s="11" t="str">
        <f t="shared" si="4"/>
        <v>SUVEND0000369</v>
      </c>
      <c r="I11" s="11">
        <f t="shared" si="5"/>
        <v>0</v>
      </c>
      <c r="J11" s="11" t="str">
        <f>Table2[[#This Row],[Neighborhood]]</f>
        <v>Downtown</v>
      </c>
      <c r="K11" s="11" t="str">
        <f t="shared" si="6"/>
        <v>Food Vehicle</v>
      </c>
      <c r="L11" s="12">
        <f t="shared" si="7"/>
        <v>0</v>
      </c>
    </row>
    <row r="12" spans="1:12" ht="15.75" x14ac:dyDescent="0.25">
      <c r="A12" s="11" t="str">
        <f t="shared" si="10"/>
        <v>801 2nd Ave</v>
      </c>
      <c r="B12" s="11" t="str">
        <f t="shared" si="0"/>
        <v>B</v>
      </c>
      <c r="C12" s="11" t="str">
        <f t="shared" si="9"/>
        <v>YS Street Food</v>
      </c>
      <c r="D12" s="11" t="str">
        <f t="shared" si="1"/>
        <v>Fri</v>
      </c>
      <c r="E12" s="11" t="str">
        <f t="shared" si="2"/>
        <v>10AM-2PM</v>
      </c>
      <c r="F12" s="10" t="str">
        <f t="shared" ca="1" si="3"/>
        <v>Approved</v>
      </c>
      <c r="G12" s="10">
        <f t="shared" si="8"/>
        <v>44500</v>
      </c>
      <c r="H12" s="11" t="str">
        <f t="shared" si="4"/>
        <v>SUVEND0000376</v>
      </c>
      <c r="I12" s="11">
        <f t="shared" si="5"/>
        <v>0</v>
      </c>
      <c r="J12" s="11" t="str">
        <f>Table2[[#This Row],[Neighborhood]]</f>
        <v>Downtown</v>
      </c>
      <c r="K12" s="11" t="str">
        <f t="shared" si="6"/>
        <v>Food Vehicle</v>
      </c>
      <c r="L12" s="12">
        <f t="shared" si="7"/>
        <v>0</v>
      </c>
    </row>
    <row r="13" spans="1:12" ht="15.75" x14ac:dyDescent="0.25">
      <c r="A13" s="11" t="str">
        <f t="shared" si="10"/>
        <v>1415 2nd Ave</v>
      </c>
      <c r="B13" s="11" t="str">
        <f t="shared" si="0"/>
        <v>A</v>
      </c>
      <c r="C13" s="11" t="str">
        <f t="shared" si="9"/>
        <v>Lula Salads</v>
      </c>
      <c r="D13" s="11" t="str">
        <f t="shared" si="1"/>
        <v>Mon</v>
      </c>
      <c r="E13" s="11" t="str">
        <f t="shared" si="2"/>
        <v>10AM-2PM</v>
      </c>
      <c r="F13" s="10" t="str">
        <f t="shared" ca="1" si="3"/>
        <v>Review Pending</v>
      </c>
      <c r="G13" s="10">
        <f t="shared" si="8"/>
        <v>44500</v>
      </c>
      <c r="H13" s="11" t="str">
        <f t="shared" si="4"/>
        <v>SUVEND0000464</v>
      </c>
      <c r="I13" s="11">
        <f t="shared" si="5"/>
        <v>0</v>
      </c>
      <c r="J13" s="11" t="str">
        <f>Table2[[#This Row],[Neighborhood]]</f>
        <v>Downtown</v>
      </c>
      <c r="K13" s="11" t="str">
        <f t="shared" si="6"/>
        <v>Food Vehicle</v>
      </c>
      <c r="L13" s="12">
        <f t="shared" si="7"/>
        <v>0</v>
      </c>
    </row>
    <row r="14" spans="1:12" ht="15.75" x14ac:dyDescent="0.25">
      <c r="A14" s="11" t="str">
        <f t="shared" si="10"/>
        <v>1415 2nd Ave</v>
      </c>
      <c r="B14" s="11" t="str">
        <f t="shared" si="0"/>
        <v>A</v>
      </c>
      <c r="C14" s="11">
        <f t="shared" si="9"/>
        <v>0</v>
      </c>
      <c r="D14" s="11" t="str">
        <f t="shared" si="1"/>
        <v>Tue</v>
      </c>
      <c r="E14" s="11" t="str">
        <f t="shared" si="2"/>
        <v>10AM-2PM</v>
      </c>
      <c r="F14" s="10" t="str">
        <f t="shared" si="3"/>
        <v>Accepting Applications</v>
      </c>
      <c r="G14" s="10">
        <f t="shared" si="8"/>
        <v>0</v>
      </c>
      <c r="H14" s="11">
        <f t="shared" si="4"/>
        <v>0</v>
      </c>
      <c r="I14" s="11">
        <f t="shared" si="5"/>
        <v>0</v>
      </c>
      <c r="J14" s="11" t="str">
        <f>Table2[[#This Row],[Neighborhood]]</f>
        <v>Downtown</v>
      </c>
      <c r="K14" s="11" t="str">
        <f t="shared" si="6"/>
        <v>Food Vehicle</v>
      </c>
      <c r="L14" s="12">
        <f t="shared" si="7"/>
        <v>0</v>
      </c>
    </row>
    <row r="15" spans="1:12" ht="15.75" x14ac:dyDescent="0.25">
      <c r="A15" s="11" t="str">
        <f t="shared" si="10"/>
        <v>1415 2nd Ave</v>
      </c>
      <c r="B15" s="11" t="str">
        <f t="shared" si="0"/>
        <v>A</v>
      </c>
      <c r="C15" s="11" t="str">
        <f t="shared" si="9"/>
        <v>Lula Salads</v>
      </c>
      <c r="D15" s="11" t="str">
        <f t="shared" si="1"/>
        <v>Wed</v>
      </c>
      <c r="E15" s="11" t="str">
        <f t="shared" si="2"/>
        <v>10AM-2PM</v>
      </c>
      <c r="F15" s="10" t="str">
        <f t="shared" ref="F15:F66" ca="1" si="11">PermitStatus</f>
        <v>Review Pending</v>
      </c>
      <c r="G15" s="10">
        <f t="shared" si="8"/>
        <v>44500</v>
      </c>
      <c r="H15" s="11" t="str">
        <f t="shared" si="4"/>
        <v>SUVEND0000464</v>
      </c>
      <c r="I15" s="11">
        <f t="shared" si="5"/>
        <v>0</v>
      </c>
      <c r="J15" s="11" t="str">
        <f>Table2[[#This Row],[Neighborhood]]</f>
        <v>Downtown</v>
      </c>
      <c r="K15" s="11" t="str">
        <f t="shared" si="6"/>
        <v>Food Vehicle</v>
      </c>
      <c r="L15" s="12">
        <f t="shared" si="7"/>
        <v>0</v>
      </c>
    </row>
    <row r="16" spans="1:12" ht="15.75" x14ac:dyDescent="0.25">
      <c r="A16" s="11" t="str">
        <f t="shared" si="10"/>
        <v>1415 2nd Ave</v>
      </c>
      <c r="B16" s="11" t="str">
        <f t="shared" si="0"/>
        <v>A</v>
      </c>
      <c r="C16" s="11" t="str">
        <f t="shared" si="9"/>
        <v>Samurai Noodle</v>
      </c>
      <c r="D16" s="11" t="str">
        <f t="shared" si="1"/>
        <v>Thu</v>
      </c>
      <c r="E16" s="11" t="str">
        <f t="shared" si="2"/>
        <v>10AM-2PM</v>
      </c>
      <c r="F16" s="10" t="str">
        <f t="shared" ca="1" si="11"/>
        <v>Expires on</v>
      </c>
      <c r="G16" s="10">
        <f t="shared" si="8"/>
        <v>44500</v>
      </c>
      <c r="H16" s="11" t="str">
        <f t="shared" si="4"/>
        <v>SUVEND0000429</v>
      </c>
      <c r="I16" s="11">
        <f t="shared" si="5"/>
        <v>0</v>
      </c>
      <c r="J16" s="11" t="str">
        <f>Table2[[#This Row],[Neighborhood]]</f>
        <v>Downtown</v>
      </c>
      <c r="K16" s="11" t="str">
        <f t="shared" si="6"/>
        <v>Food Vehicle</v>
      </c>
      <c r="L16" s="12">
        <f t="shared" si="7"/>
        <v>0</v>
      </c>
    </row>
    <row r="17" spans="1:12" ht="15.75" x14ac:dyDescent="0.25">
      <c r="A17" s="11" t="str">
        <f t="shared" si="10"/>
        <v>1415 2nd Ave</v>
      </c>
      <c r="B17" s="11" t="str">
        <f t="shared" si="0"/>
        <v>A</v>
      </c>
      <c r="C17" s="11">
        <f>Vendor</f>
        <v>0</v>
      </c>
      <c r="D17" s="11" t="str">
        <f t="shared" si="1"/>
        <v>Thu</v>
      </c>
      <c r="E17" s="11" t="str">
        <f t="shared" si="2"/>
        <v>3PM-7PM</v>
      </c>
      <c r="F17" s="10" t="str">
        <f t="shared" ca="1" si="11"/>
        <v>Not Eligible</v>
      </c>
      <c r="G17" s="10"/>
      <c r="H17" s="11">
        <f t="shared" si="4"/>
        <v>0</v>
      </c>
      <c r="I17" s="11">
        <f t="shared" si="5"/>
        <v>0</v>
      </c>
      <c r="J17" s="11" t="str">
        <f>Table2[[#This Row],[Neighborhood]]</f>
        <v>Downtown</v>
      </c>
      <c r="K17" s="11" t="str">
        <f t="shared" si="6"/>
        <v>Food Vehicle</v>
      </c>
      <c r="L17" s="12">
        <f t="shared" si="7"/>
        <v>0</v>
      </c>
    </row>
    <row r="18" spans="1:12" ht="15.75" customHeight="1" x14ac:dyDescent="0.25">
      <c r="A18" s="11" t="str">
        <f t="shared" si="10"/>
        <v>1415 2nd Ave</v>
      </c>
      <c r="B18" s="11" t="str">
        <f t="shared" si="0"/>
        <v>A</v>
      </c>
      <c r="C18" s="11">
        <f t="shared" si="9"/>
        <v>0</v>
      </c>
      <c r="D18" s="11" t="str">
        <f t="shared" si="1"/>
        <v>Fri</v>
      </c>
      <c r="E18" s="11" t="str">
        <f t="shared" si="2"/>
        <v>10AM-2PM</v>
      </c>
      <c r="F18" s="10" t="str">
        <f t="shared" si="11"/>
        <v>Accepting Applications</v>
      </c>
      <c r="G18" s="10">
        <f t="shared" si="8"/>
        <v>0</v>
      </c>
      <c r="H18" s="11">
        <f t="shared" si="4"/>
        <v>0</v>
      </c>
      <c r="I18" s="11">
        <f t="shared" si="5"/>
        <v>0</v>
      </c>
      <c r="J18" s="11" t="str">
        <f>Table2[[#This Row],[Neighborhood]]</f>
        <v>Downtown</v>
      </c>
      <c r="K18" s="11" t="str">
        <f t="shared" si="6"/>
        <v>Food Vehicle</v>
      </c>
      <c r="L18" s="12">
        <f t="shared" si="7"/>
        <v>0</v>
      </c>
    </row>
    <row r="19" spans="1:12" ht="15.75" customHeight="1" x14ac:dyDescent="0.25">
      <c r="A19" s="11" t="str">
        <f t="shared" si="10"/>
        <v>1507 2nd Ave</v>
      </c>
      <c r="B19" s="11" t="str">
        <f t="shared" si="0"/>
        <v>A</v>
      </c>
      <c r="C19" s="11">
        <f t="shared" si="9"/>
        <v>0</v>
      </c>
      <c r="D19" s="11">
        <f t="shared" si="1"/>
        <v>0</v>
      </c>
      <c r="E19" s="11">
        <f t="shared" si="2"/>
        <v>0</v>
      </c>
      <c r="F19" s="10" t="str">
        <f t="shared" ca="1" si="11"/>
        <v>Not Eligible</v>
      </c>
      <c r="G19" s="10">
        <f t="shared" si="8"/>
        <v>0</v>
      </c>
      <c r="H19" s="11">
        <f t="shared" si="4"/>
        <v>0</v>
      </c>
      <c r="I19" s="11">
        <f t="shared" si="5"/>
        <v>0</v>
      </c>
      <c r="J19" s="11" t="str">
        <f>Table2[[#This Row],[Neighborhood]]</f>
        <v>Downtown</v>
      </c>
      <c r="K19" s="11" t="str">
        <f t="shared" si="6"/>
        <v>Food Vehicle</v>
      </c>
      <c r="L19" s="12" t="str">
        <f t="shared" si="7"/>
        <v>Construction anticipated to start Fall 2016</v>
      </c>
    </row>
    <row r="20" spans="1:12" ht="15.75" x14ac:dyDescent="0.25">
      <c r="A20" s="11" t="str">
        <f t="shared" si="10"/>
        <v>1000 4th Ave</v>
      </c>
      <c r="B20" s="11" t="str">
        <f t="shared" si="0"/>
        <v>A</v>
      </c>
      <c r="C20" s="11" t="str">
        <f t="shared" si="9"/>
        <v>El Chito</v>
      </c>
      <c r="D20" s="11" t="str">
        <f t="shared" si="1"/>
        <v>Mon</v>
      </c>
      <c r="E20" s="11" t="str">
        <f t="shared" si="2"/>
        <v>10AM-2PM</v>
      </c>
      <c r="F20" s="10" t="str">
        <f t="shared" ca="1" si="11"/>
        <v>Expires on</v>
      </c>
      <c r="G20" s="10">
        <f t="shared" si="8"/>
        <v>44500</v>
      </c>
      <c r="H20" s="11" t="str">
        <f t="shared" si="4"/>
        <v>SUVEND0000300</v>
      </c>
      <c r="I20" s="11">
        <f t="shared" si="5"/>
        <v>0</v>
      </c>
      <c r="J20" s="11" t="str">
        <f>Table2[[#This Row],[Neighborhood]]</f>
        <v>Downtown</v>
      </c>
      <c r="K20" s="11" t="str">
        <f t="shared" si="6"/>
        <v>Food Vehicle</v>
      </c>
      <c r="L20" s="12">
        <f t="shared" si="7"/>
        <v>0</v>
      </c>
    </row>
    <row r="21" spans="1:12" ht="15.75" x14ac:dyDescent="0.25">
      <c r="A21" s="11" t="str">
        <f t="shared" si="10"/>
        <v>1000 4th Ave</v>
      </c>
      <c r="B21" s="11" t="str">
        <f t="shared" si="0"/>
        <v>A</v>
      </c>
      <c r="C21" s="11" t="str">
        <f t="shared" si="9"/>
        <v>MexiCuban</v>
      </c>
      <c r="D21" s="11" t="str">
        <f t="shared" si="1"/>
        <v>Tue</v>
      </c>
      <c r="E21" s="11" t="str">
        <f t="shared" si="2"/>
        <v>10AM-2PM</v>
      </c>
      <c r="F21" s="10" t="str">
        <f t="shared" ca="1" si="11"/>
        <v>Expires on</v>
      </c>
      <c r="G21" s="10">
        <f t="shared" si="8"/>
        <v>44500</v>
      </c>
      <c r="H21" s="11" t="str">
        <f t="shared" si="4"/>
        <v>SUVEND0000365</v>
      </c>
      <c r="I21" s="11">
        <f t="shared" si="5"/>
        <v>0</v>
      </c>
      <c r="J21" s="11" t="str">
        <f>Table2[[#This Row],[Neighborhood]]</f>
        <v>Downtown</v>
      </c>
      <c r="K21" s="11" t="str">
        <f t="shared" si="6"/>
        <v>Food Vehicle</v>
      </c>
      <c r="L21" s="12">
        <f>Notes</f>
        <v>0</v>
      </c>
    </row>
    <row r="22" spans="1:12" ht="15.75" x14ac:dyDescent="0.25">
      <c r="A22" s="11" t="str">
        <f t="shared" si="10"/>
        <v>1000 4th Ave</v>
      </c>
      <c r="B22" s="11" t="str">
        <f t="shared" si="0"/>
        <v>A</v>
      </c>
      <c r="C22" s="11" t="str">
        <f t="shared" si="9"/>
        <v>Chebogz</v>
      </c>
      <c r="D22" s="11" t="str">
        <f t="shared" si="1"/>
        <v>Wed</v>
      </c>
      <c r="E22" s="11" t="str">
        <f t="shared" si="2"/>
        <v>10AM-2PM</v>
      </c>
      <c r="F22" s="10" t="str">
        <f t="shared" ca="1" si="11"/>
        <v>Expires on</v>
      </c>
      <c r="G22" s="10">
        <f t="shared" si="8"/>
        <v>44500</v>
      </c>
      <c r="H22" s="11" t="str">
        <f t="shared" si="4"/>
        <v>SUVEND0000402</v>
      </c>
      <c r="I22" s="11">
        <f t="shared" si="5"/>
        <v>0</v>
      </c>
      <c r="J22" s="11" t="str">
        <f>Table2[[#This Row],[Neighborhood]]</f>
        <v>Downtown</v>
      </c>
      <c r="K22" s="11" t="str">
        <f t="shared" si="6"/>
        <v>Food Vehicle</v>
      </c>
      <c r="L22" s="12">
        <f t="shared" si="7"/>
        <v>0</v>
      </c>
    </row>
    <row r="23" spans="1:12" ht="15.75" x14ac:dyDescent="0.25">
      <c r="A23" s="11" t="str">
        <f t="shared" si="10"/>
        <v>1000 4th Ave</v>
      </c>
      <c r="B23" s="11" t="str">
        <f t="shared" si="0"/>
        <v>A</v>
      </c>
      <c r="C23" s="11" t="str">
        <f t="shared" si="9"/>
        <v>Athena's</v>
      </c>
      <c r="D23" s="11" t="str">
        <f t="shared" si="1"/>
        <v>Thu</v>
      </c>
      <c r="E23" s="11" t="str">
        <f t="shared" si="2"/>
        <v>10AM-2PM</v>
      </c>
      <c r="F23" s="10" t="str">
        <f t="shared" ca="1" si="11"/>
        <v>Review Pending</v>
      </c>
      <c r="G23" s="10">
        <f t="shared" si="8"/>
        <v>44500</v>
      </c>
      <c r="H23" s="11" t="str">
        <f t="shared" si="4"/>
        <v>SUVEND0000443</v>
      </c>
      <c r="I23" s="11">
        <f t="shared" si="5"/>
        <v>0</v>
      </c>
      <c r="J23" s="11" t="str">
        <f>Table2[[#This Row],[Neighborhood]]</f>
        <v>Downtown</v>
      </c>
      <c r="K23" s="11" t="str">
        <f t="shared" si="6"/>
        <v>Food Vehicle</v>
      </c>
      <c r="L23" s="12">
        <f t="shared" si="7"/>
        <v>0</v>
      </c>
    </row>
    <row r="24" spans="1:12" ht="15.75" x14ac:dyDescent="0.25">
      <c r="A24" s="11" t="str">
        <f t="shared" si="10"/>
        <v>1000 4th Ave</v>
      </c>
      <c r="B24" s="11" t="str">
        <f t="shared" si="0"/>
        <v>A</v>
      </c>
      <c r="C24" s="11" t="str">
        <f t="shared" si="9"/>
        <v>Don Luchos</v>
      </c>
      <c r="D24" s="11" t="str">
        <f t="shared" si="1"/>
        <v>Fri</v>
      </c>
      <c r="E24" s="11" t="str">
        <f t="shared" si="2"/>
        <v>10AM-2PM</v>
      </c>
      <c r="F24" s="10" t="str">
        <f t="shared" ca="1" si="11"/>
        <v>Expires on</v>
      </c>
      <c r="G24" s="10">
        <f t="shared" si="8"/>
        <v>44500</v>
      </c>
      <c r="H24" s="11">
        <f t="shared" si="4"/>
        <v>405572</v>
      </c>
      <c r="I24" s="11">
        <f t="shared" si="5"/>
        <v>440</v>
      </c>
      <c r="J24" s="11" t="str">
        <f>Table2[[#This Row],[Neighborhood]]</f>
        <v>Downtown</v>
      </c>
      <c r="K24" s="11" t="str">
        <f t="shared" si="6"/>
        <v>Food Vehicle</v>
      </c>
      <c r="L24" s="12">
        <f t="shared" si="7"/>
        <v>0</v>
      </c>
    </row>
    <row r="25" spans="1:12" ht="15.75" x14ac:dyDescent="0.25">
      <c r="A25" s="11" t="str">
        <f t="shared" si="10"/>
        <v>1000 4th Ave</v>
      </c>
      <c r="B25" s="11" t="str">
        <f t="shared" si="0"/>
        <v>B</v>
      </c>
      <c r="C25" s="11">
        <f t="shared" si="9"/>
        <v>0</v>
      </c>
      <c r="D25" s="11">
        <f t="shared" si="1"/>
        <v>0</v>
      </c>
      <c r="E25" s="11">
        <f t="shared" si="2"/>
        <v>0</v>
      </c>
      <c r="F25" s="10" t="str">
        <f t="shared" ca="1" si="11"/>
        <v>Not Eligible</v>
      </c>
      <c r="G25" s="10">
        <f t="shared" si="8"/>
        <v>0</v>
      </c>
      <c r="H25" s="11">
        <f t="shared" si="4"/>
        <v>0</v>
      </c>
      <c r="I25" s="11">
        <f t="shared" si="5"/>
        <v>0</v>
      </c>
      <c r="J25" s="11" t="str">
        <f>Table2[[#This Row],[Neighborhood]]</f>
        <v>Downtown</v>
      </c>
      <c r="K25" s="11" t="str">
        <f t="shared" si="6"/>
        <v>Food Vehicle</v>
      </c>
      <c r="L25" s="12" t="str">
        <f t="shared" si="7"/>
        <v xml:space="preserve">Permit was denied due to the need for 3 parking stalls at this location for a parking meter. </v>
      </c>
    </row>
    <row r="26" spans="1:12" ht="15.75" x14ac:dyDescent="0.25">
      <c r="A26" s="13" t="str">
        <f t="shared" si="10"/>
        <v>1415 4th Ave</v>
      </c>
      <c r="B26" s="13" t="str">
        <f t="shared" si="0"/>
        <v>A</v>
      </c>
      <c r="C26" s="13" t="str">
        <f t="shared" si="9"/>
        <v>Buddha Bruddah</v>
      </c>
      <c r="D26" s="13" t="str">
        <f t="shared" si="1"/>
        <v>Mon</v>
      </c>
      <c r="E26" s="13" t="str">
        <f t="shared" si="2"/>
        <v>10AM-2PM</v>
      </c>
      <c r="F26" s="10" t="str">
        <f t="shared" ca="1" si="11"/>
        <v>Expires on</v>
      </c>
      <c r="G26" s="10">
        <f t="shared" si="8"/>
        <v>44500</v>
      </c>
      <c r="H26" s="11" t="str">
        <f t="shared" si="4"/>
        <v>SUVEND0000199</v>
      </c>
      <c r="I26" s="11">
        <f t="shared" si="5"/>
        <v>0</v>
      </c>
      <c r="J26" s="11" t="str">
        <f>Table2[[#This Row],[Neighborhood]]</f>
        <v>Downtown</v>
      </c>
      <c r="K26" s="11" t="str">
        <f t="shared" si="6"/>
        <v>Food Vehicle</v>
      </c>
      <c r="L26" s="12" t="str">
        <f t="shared" si="7"/>
        <v>Left Side Vending</v>
      </c>
    </row>
    <row r="27" spans="1:12" ht="15.75" x14ac:dyDescent="0.25">
      <c r="A27" s="13" t="str">
        <f t="shared" si="10"/>
        <v>1415 4th Ave</v>
      </c>
      <c r="B27" s="13" t="str">
        <f t="shared" si="0"/>
        <v>A</v>
      </c>
      <c r="C27" s="13" t="str">
        <f t="shared" si="9"/>
        <v>Buddha Bruddah</v>
      </c>
      <c r="D27" s="13" t="str">
        <f t="shared" si="1"/>
        <v>Tue</v>
      </c>
      <c r="E27" s="13" t="str">
        <f t="shared" si="2"/>
        <v>10AM-2PM</v>
      </c>
      <c r="F27" s="10" t="str">
        <f t="shared" ca="1" si="11"/>
        <v>Expires on</v>
      </c>
      <c r="G27" s="10">
        <f t="shared" si="8"/>
        <v>44500</v>
      </c>
      <c r="H27" s="11" t="str">
        <f t="shared" si="4"/>
        <v>SUVEND0000199</v>
      </c>
      <c r="I27" s="11">
        <f t="shared" si="5"/>
        <v>0</v>
      </c>
      <c r="J27" s="11" t="str">
        <f>Table2[[#This Row],[Neighborhood]]</f>
        <v>Downtown</v>
      </c>
      <c r="K27" s="11" t="str">
        <f t="shared" si="6"/>
        <v>Food Vehicle</v>
      </c>
      <c r="L27" s="12" t="str">
        <f t="shared" si="7"/>
        <v>Left Side Vending</v>
      </c>
    </row>
    <row r="28" spans="1:12" ht="15.75" x14ac:dyDescent="0.25">
      <c r="A28" s="13" t="str">
        <f t="shared" si="10"/>
        <v>1415 4th Ave</v>
      </c>
      <c r="B28" s="13" t="str">
        <f t="shared" si="0"/>
        <v>A</v>
      </c>
      <c r="C28" s="13" t="str">
        <f t="shared" si="9"/>
        <v>Buddha Bruddah</v>
      </c>
      <c r="D28" s="13" t="str">
        <f t="shared" si="1"/>
        <v>Wed</v>
      </c>
      <c r="E28" s="13" t="str">
        <f t="shared" si="2"/>
        <v>10AM-2PM</v>
      </c>
      <c r="F28" s="10" t="str">
        <f t="shared" ca="1" si="11"/>
        <v>Expires on</v>
      </c>
      <c r="G28" s="10">
        <f t="shared" si="8"/>
        <v>44500</v>
      </c>
      <c r="H28" s="11" t="str">
        <f t="shared" si="4"/>
        <v>SUVEND0000199</v>
      </c>
      <c r="I28" s="11">
        <f t="shared" si="5"/>
        <v>0</v>
      </c>
      <c r="J28" s="11" t="str">
        <f>Table2[[#This Row],[Neighborhood]]</f>
        <v>Downtown</v>
      </c>
      <c r="K28" s="11" t="str">
        <f t="shared" si="6"/>
        <v>Food Vehicle</v>
      </c>
      <c r="L28" s="12" t="str">
        <f t="shared" si="7"/>
        <v>Left Side Vending</v>
      </c>
    </row>
    <row r="29" spans="1:12" ht="15.75" x14ac:dyDescent="0.25">
      <c r="A29" s="13" t="str">
        <f t="shared" si="10"/>
        <v>1415 4th Ave</v>
      </c>
      <c r="B29" s="13" t="str">
        <f t="shared" si="0"/>
        <v>A</v>
      </c>
      <c r="C29" s="13" t="str">
        <f t="shared" si="9"/>
        <v>Buddha Bruddah</v>
      </c>
      <c r="D29" s="13" t="str">
        <f t="shared" si="1"/>
        <v>Thurs</v>
      </c>
      <c r="E29" s="13" t="str">
        <f t="shared" si="2"/>
        <v>10AM-2PM</v>
      </c>
      <c r="F29" s="10" t="str">
        <f t="shared" ca="1" si="11"/>
        <v>Expires on</v>
      </c>
      <c r="G29" s="10">
        <f t="shared" si="8"/>
        <v>44500</v>
      </c>
      <c r="H29" s="11" t="str">
        <f t="shared" si="4"/>
        <v>SUVEND0000199</v>
      </c>
      <c r="I29" s="11">
        <f t="shared" si="5"/>
        <v>0</v>
      </c>
      <c r="J29" s="11" t="str">
        <f>Table2[[#This Row],[Neighborhood]]</f>
        <v>Downtown</v>
      </c>
      <c r="K29" s="11" t="str">
        <f t="shared" si="6"/>
        <v>Food Vehicle</v>
      </c>
      <c r="L29" s="12" t="str">
        <f t="shared" si="7"/>
        <v>Left Side Vending</v>
      </c>
    </row>
    <row r="30" spans="1:12" ht="15.75" x14ac:dyDescent="0.25">
      <c r="A30" s="11" t="str">
        <f t="shared" si="10"/>
        <v>1415 4th Ave</v>
      </c>
      <c r="B30" s="11" t="str">
        <f t="shared" si="0"/>
        <v>A</v>
      </c>
      <c r="C30" s="11" t="str">
        <f t="shared" si="9"/>
        <v>Buddha Bruddah</v>
      </c>
      <c r="D30" s="11" t="str">
        <f t="shared" si="1"/>
        <v>Fri</v>
      </c>
      <c r="E30" s="11" t="str">
        <f t="shared" si="2"/>
        <v>10AM-2PM</v>
      </c>
      <c r="F30" s="10" t="str">
        <f t="shared" ca="1" si="11"/>
        <v>Expires on</v>
      </c>
      <c r="G30" s="10">
        <f t="shared" si="8"/>
        <v>44500</v>
      </c>
      <c r="H30" s="11" t="str">
        <f t="shared" si="4"/>
        <v>SUVEND0000199</v>
      </c>
      <c r="I30" s="11">
        <f t="shared" si="5"/>
        <v>0</v>
      </c>
      <c r="J30" s="11" t="str">
        <f>Table2[[#This Row],[Neighborhood]]</f>
        <v>Downtown</v>
      </c>
      <c r="K30" s="11" t="str">
        <f t="shared" si="6"/>
        <v>Food Vehicle</v>
      </c>
      <c r="L30" s="12" t="str">
        <f t="shared" si="7"/>
        <v>Left Side Vending</v>
      </c>
    </row>
    <row r="31" spans="1:12" ht="15.75" x14ac:dyDescent="0.25">
      <c r="A31" s="11" t="str">
        <f t="shared" si="10"/>
        <v>801 5th Ave</v>
      </c>
      <c r="B31" s="11" t="str">
        <f t="shared" si="0"/>
        <v>A</v>
      </c>
      <c r="C31" s="11" t="str">
        <f t="shared" si="9"/>
        <v xml:space="preserve">Momo Express </v>
      </c>
      <c r="D31" s="11" t="str">
        <f t="shared" si="1"/>
        <v>Tues</v>
      </c>
      <c r="E31" s="11" t="str">
        <f t="shared" si="2"/>
        <v>11AM-3PM</v>
      </c>
      <c r="F31" s="10" t="str">
        <f t="shared" ca="1" si="11"/>
        <v>Expires on</v>
      </c>
      <c r="G31" s="10">
        <f t="shared" si="8"/>
        <v>44500</v>
      </c>
      <c r="H31" s="11" t="str">
        <f t="shared" si="4"/>
        <v>SUVEND0000259</v>
      </c>
      <c r="I31" s="11">
        <f t="shared" si="5"/>
        <v>0</v>
      </c>
      <c r="J31" s="11" t="str">
        <f>Table2[[#This Row],[Neighborhood]]</f>
        <v>Downtown</v>
      </c>
      <c r="K31" s="11" t="str">
        <f t="shared" si="6"/>
        <v>Food Vehicle</v>
      </c>
      <c r="L31" s="12">
        <f t="shared" si="7"/>
        <v>0</v>
      </c>
    </row>
    <row r="32" spans="1:12" ht="15.75" x14ac:dyDescent="0.25">
      <c r="A32" s="11" t="str">
        <f t="shared" si="10"/>
        <v>801 5th Ave</v>
      </c>
      <c r="B32" s="11" t="str">
        <f t="shared" si="0"/>
        <v>A</v>
      </c>
      <c r="C32" s="11" t="str">
        <f t="shared" si="9"/>
        <v xml:space="preserve">Momo Express </v>
      </c>
      <c r="D32" s="11" t="str">
        <f t="shared" si="1"/>
        <v>Thurs</v>
      </c>
      <c r="E32" s="11" t="str">
        <f t="shared" si="2"/>
        <v>11AM-3PM</v>
      </c>
      <c r="F32" s="10" t="str">
        <f t="shared" ca="1" si="11"/>
        <v>Expires on</v>
      </c>
      <c r="G32" s="10">
        <f t="shared" si="8"/>
        <v>44500</v>
      </c>
      <c r="H32" s="11" t="str">
        <f t="shared" si="4"/>
        <v>SUVEND0000259</v>
      </c>
      <c r="I32" s="11">
        <f t="shared" si="5"/>
        <v>0</v>
      </c>
      <c r="J32" s="10" t="str">
        <f>Table2[[#This Row],[Neighborhood]]</f>
        <v>Downtown</v>
      </c>
      <c r="K32" s="11" t="str">
        <f t="shared" si="6"/>
        <v>Food Vehicle</v>
      </c>
      <c r="L32" s="12">
        <f t="shared" si="7"/>
        <v>0</v>
      </c>
    </row>
    <row r="33" spans="1:12" ht="15.75" x14ac:dyDescent="0.25">
      <c r="A33" s="11" t="str">
        <f t="shared" si="10"/>
        <v>510 5th Ave S</v>
      </c>
      <c r="B33" s="11" t="str">
        <f t="shared" si="0"/>
        <v>A</v>
      </c>
      <c r="C33" s="11">
        <f t="shared" si="9"/>
        <v>0</v>
      </c>
      <c r="D33" s="11">
        <f t="shared" si="1"/>
        <v>0</v>
      </c>
      <c r="E33" s="11" t="str">
        <f t="shared" si="2"/>
        <v>Not Eligible</v>
      </c>
      <c r="F33" s="10" t="str">
        <f t="shared" ca="1" si="11"/>
        <v>Not Eligible</v>
      </c>
      <c r="G33" s="10">
        <f t="shared" si="8"/>
        <v>0</v>
      </c>
      <c r="H33" s="11">
        <f t="shared" si="4"/>
        <v>0</v>
      </c>
      <c r="I33" s="11">
        <f t="shared" si="5"/>
        <v>0</v>
      </c>
      <c r="J33" s="11" t="str">
        <f>Table2[[#This Row],[Neighborhood]]</f>
        <v>SODO/ID</v>
      </c>
      <c r="K33" s="11" t="str">
        <f t="shared" si="6"/>
        <v>Food Vehicle</v>
      </c>
      <c r="L33" s="12" t="str">
        <f t="shared" si="7"/>
        <v>Ineligible for renewal. New restaurant.</v>
      </c>
    </row>
    <row r="34" spans="1:12" ht="15.75" x14ac:dyDescent="0.25">
      <c r="A34" s="11" t="str">
        <f t="shared" si="10"/>
        <v>1301 5th Ave on Union St (south side)</v>
      </c>
      <c r="B34" s="11" t="str">
        <f t="shared" si="0"/>
        <v>A</v>
      </c>
      <c r="C34" s="11">
        <f t="shared" si="9"/>
        <v>0</v>
      </c>
      <c r="D34" s="11">
        <f t="shared" si="1"/>
        <v>0</v>
      </c>
      <c r="E34" s="11" t="str">
        <f t="shared" si="2"/>
        <v>Not Eligible</v>
      </c>
      <c r="F34" s="10" t="str">
        <f t="shared" ca="1" si="11"/>
        <v>Not Eligible</v>
      </c>
      <c r="G34" s="10">
        <f t="shared" si="8"/>
        <v>0</v>
      </c>
      <c r="H34" s="11">
        <f t="shared" si="4"/>
        <v>0</v>
      </c>
      <c r="I34" s="11">
        <f t="shared" si="5"/>
        <v>0</v>
      </c>
      <c r="J34" s="11" t="str">
        <f>Table2[[#This Row],[Neighborhood]]</f>
        <v>Downtown</v>
      </c>
      <c r="K34" s="11" t="str">
        <f t="shared" si="6"/>
        <v>Food Vehicle</v>
      </c>
      <c r="L34" s="12" t="str">
        <f t="shared" si="7"/>
        <v xml:space="preserve">Ineligible starting  6.1.17 until construction is completed. </v>
      </c>
    </row>
    <row r="35" spans="1:12" ht="15.75" x14ac:dyDescent="0.25">
      <c r="A35" s="11" t="str">
        <f t="shared" si="10"/>
        <v>1405 5th Ave on Union St</v>
      </c>
      <c r="B35" s="11" t="str">
        <f t="shared" si="0"/>
        <v>A</v>
      </c>
      <c r="C35" s="11">
        <f t="shared" si="9"/>
        <v>0</v>
      </c>
      <c r="D35" s="11">
        <f t="shared" si="1"/>
        <v>0</v>
      </c>
      <c r="E35" s="11" t="str">
        <f t="shared" si="2"/>
        <v>Not Eligible</v>
      </c>
      <c r="F35" s="10" t="str">
        <f t="shared" ca="1" si="11"/>
        <v>Not Eligible</v>
      </c>
      <c r="G35" s="10">
        <f t="shared" si="8"/>
        <v>0</v>
      </c>
      <c r="H35" s="11">
        <f t="shared" si="4"/>
        <v>0</v>
      </c>
      <c r="I35" s="11">
        <f t="shared" si="5"/>
        <v>0</v>
      </c>
      <c r="J35" s="11" t="str">
        <f>Table2[[#This Row],[Neighborhood]]</f>
        <v>Downtown</v>
      </c>
      <c r="K35" s="11" t="str">
        <f t="shared" si="6"/>
        <v>Food Vehicle</v>
      </c>
      <c r="L35" s="12">
        <f t="shared" si="7"/>
        <v>0</v>
      </c>
    </row>
    <row r="36" spans="1:12" ht="15.75" x14ac:dyDescent="0.25">
      <c r="A36" s="11" t="str">
        <f t="shared" si="10"/>
        <v>1420 5th Ave on Pike St</v>
      </c>
      <c r="B36" s="11" t="str">
        <f t="shared" si="0"/>
        <v>A</v>
      </c>
      <c r="C36" s="11">
        <f t="shared" si="9"/>
        <v>0</v>
      </c>
      <c r="D36" s="11">
        <f t="shared" si="1"/>
        <v>0</v>
      </c>
      <c r="E36" s="11" t="str">
        <f t="shared" si="2"/>
        <v>Not Eligible</v>
      </c>
      <c r="F36" s="10" t="str">
        <f t="shared" ca="1" si="11"/>
        <v>Not Eligible</v>
      </c>
      <c r="G36" s="10">
        <f t="shared" si="8"/>
        <v>0</v>
      </c>
      <c r="H36" s="11">
        <f t="shared" si="4"/>
        <v>0</v>
      </c>
      <c r="I36" s="11">
        <f t="shared" si="5"/>
        <v>0</v>
      </c>
      <c r="J36" s="11" t="str">
        <f>Table2[[#This Row],[Neighborhood]]</f>
        <v>Downtown</v>
      </c>
      <c r="K36" s="11" t="str">
        <f t="shared" si="6"/>
        <v>Food Vehicle</v>
      </c>
      <c r="L36" s="12">
        <f t="shared" si="7"/>
        <v>0</v>
      </c>
    </row>
    <row r="37" spans="1:12" ht="15.75" x14ac:dyDescent="0.25">
      <c r="A37" s="11" t="str">
        <f t="shared" si="10"/>
        <v>700 6th Ave S on S Lane St</v>
      </c>
      <c r="B37" s="11" t="str">
        <f t="shared" si="0"/>
        <v>A</v>
      </c>
      <c r="C37" s="11" t="str">
        <f t="shared" si="9"/>
        <v>Beanfish</v>
      </c>
      <c r="D37" s="11" t="str">
        <f t="shared" si="1"/>
        <v>Sat</v>
      </c>
      <c r="E37" s="11" t="str">
        <f t="shared" si="2"/>
        <v>12PM-8PM</v>
      </c>
      <c r="F37" s="10" t="str">
        <f t="shared" ca="1" si="11"/>
        <v>Expires on</v>
      </c>
      <c r="G37" s="10">
        <f t="shared" si="8"/>
        <v>44500</v>
      </c>
      <c r="H37" s="11" t="str">
        <f t="shared" si="4"/>
        <v>SUVEND0000374</v>
      </c>
      <c r="I37" s="11">
        <f t="shared" si="5"/>
        <v>0</v>
      </c>
      <c r="J37" s="11" t="str">
        <f>Table2[[#This Row],[Neighborhood]]</f>
        <v>SODO/ID</v>
      </c>
      <c r="K37" s="11" t="str">
        <f t="shared" si="6"/>
        <v>Food Vehicle</v>
      </c>
      <c r="L37" s="12">
        <f t="shared" si="7"/>
        <v>0</v>
      </c>
    </row>
    <row r="38" spans="1:12" ht="15.75" x14ac:dyDescent="0.25">
      <c r="A38" s="11" t="str">
        <f t="shared" si="10"/>
        <v>1314 6th Ave</v>
      </c>
      <c r="B38" s="11" t="str">
        <f t="shared" si="0"/>
        <v>A</v>
      </c>
      <c r="C38" s="11">
        <f t="shared" si="9"/>
        <v>0</v>
      </c>
      <c r="D38" s="11">
        <f t="shared" si="1"/>
        <v>0</v>
      </c>
      <c r="E38" s="11" t="str">
        <f t="shared" si="2"/>
        <v>Not Eligible</v>
      </c>
      <c r="F38" s="10" t="str">
        <f t="shared" ca="1" si="11"/>
        <v>Not Eligible</v>
      </c>
      <c r="G38" s="10">
        <f t="shared" si="8"/>
        <v>0</v>
      </c>
      <c r="H38" s="11">
        <f t="shared" si="4"/>
        <v>0</v>
      </c>
      <c r="I38" s="11">
        <f t="shared" si="5"/>
        <v>0</v>
      </c>
      <c r="J38" s="11" t="str">
        <f>Table2[[#This Row],[Neighborhood]]</f>
        <v>Downtown</v>
      </c>
      <c r="K38" s="11" t="str">
        <f t="shared" si="6"/>
        <v>Food Vehicle</v>
      </c>
      <c r="L38" s="12" t="str">
        <f t="shared" si="7"/>
        <v>Does not meet 50’ setback from food service establishment – MOD Pizza</v>
      </c>
    </row>
    <row r="39" spans="1:12" ht="15.75" x14ac:dyDescent="0.25">
      <c r="A39" s="11" t="str">
        <f t="shared" si="10"/>
        <v>1506 6th Ave</v>
      </c>
      <c r="B39" s="11" t="str">
        <f t="shared" si="0"/>
        <v>A</v>
      </c>
      <c r="C39" s="11">
        <f t="shared" si="9"/>
        <v>0</v>
      </c>
      <c r="D39" s="11">
        <f t="shared" si="1"/>
        <v>0</v>
      </c>
      <c r="E39" s="11" t="str">
        <f t="shared" si="2"/>
        <v>Not Eligible</v>
      </c>
      <c r="F39" s="10" t="str">
        <f t="shared" ca="1" si="11"/>
        <v>Not Eligible</v>
      </c>
      <c r="G39" s="10">
        <f t="shared" si="8"/>
        <v>0</v>
      </c>
      <c r="H39" s="11">
        <f t="shared" si="4"/>
        <v>0</v>
      </c>
      <c r="I39" s="11">
        <f t="shared" si="5"/>
        <v>0</v>
      </c>
      <c r="J39" s="11" t="str">
        <f>Table2[[#This Row],[Neighborhood]]</f>
        <v>Downtown</v>
      </c>
      <c r="K39" s="11" t="str">
        <f t="shared" si="6"/>
        <v>Food Vehicle</v>
      </c>
      <c r="L39" s="12" t="str">
        <f t="shared" si="7"/>
        <v xml:space="preserve">Not eligible due to construction </v>
      </c>
    </row>
    <row r="40" spans="1:12" ht="15.75" x14ac:dyDescent="0.25">
      <c r="A40" s="11" t="str">
        <f t="shared" si="10"/>
        <v>2033 6th Ave</v>
      </c>
      <c r="B40" s="11" t="str">
        <f t="shared" si="0"/>
        <v>A</v>
      </c>
      <c r="C40" s="11" t="str">
        <f t="shared" si="9"/>
        <v>Buddha Bruddah</v>
      </c>
      <c r="D40" s="11" t="str">
        <f t="shared" si="1"/>
        <v>Tues</v>
      </c>
      <c r="E40" s="11" t="str">
        <f t="shared" si="2"/>
        <v>10AM-2PM</v>
      </c>
      <c r="F40" s="10" t="str">
        <f t="shared" ca="1" si="11"/>
        <v>Expires on</v>
      </c>
      <c r="G40" s="10">
        <f t="shared" si="8"/>
        <v>44500</v>
      </c>
      <c r="H40" s="11">
        <f t="shared" si="4"/>
        <v>402978</v>
      </c>
      <c r="I40" s="11">
        <f t="shared" si="5"/>
        <v>636</v>
      </c>
      <c r="J40" s="11" t="str">
        <f>Table2[[#This Row],[Neighborhood]]</f>
        <v>Downtown</v>
      </c>
      <c r="K40" s="11" t="str">
        <f t="shared" si="6"/>
        <v>Food Vehicle</v>
      </c>
      <c r="L40" s="12">
        <f t="shared" si="7"/>
        <v>0</v>
      </c>
    </row>
    <row r="41" spans="1:12" ht="15.75" x14ac:dyDescent="0.25">
      <c r="A41" s="11" t="str">
        <f t="shared" si="10"/>
        <v>2033 6th Ave</v>
      </c>
      <c r="B41" s="11" t="str">
        <f t="shared" si="0"/>
        <v>A</v>
      </c>
      <c r="C41" s="11" t="str">
        <f t="shared" si="9"/>
        <v>Zaytoona</v>
      </c>
      <c r="D41" s="11" t="str">
        <f t="shared" si="1"/>
        <v>Wed</v>
      </c>
      <c r="E41" s="11" t="str">
        <f t="shared" si="2"/>
        <v>10AM-2PM</v>
      </c>
      <c r="F41" s="10" t="str">
        <f t="shared" ca="1" si="11"/>
        <v>Expires on</v>
      </c>
      <c r="G41" s="10">
        <f t="shared" si="8"/>
        <v>44500</v>
      </c>
      <c r="H41" s="11" t="str">
        <f t="shared" si="4"/>
        <v>SUVEND0000068</v>
      </c>
      <c r="I41" s="11">
        <f t="shared" si="5"/>
        <v>0</v>
      </c>
      <c r="J41" s="11" t="str">
        <f>Table2[[#This Row],[Neighborhood]]</f>
        <v>Downtown</v>
      </c>
      <c r="K41" s="11" t="str">
        <f t="shared" si="6"/>
        <v>Food Vehicle</v>
      </c>
      <c r="L41" s="12">
        <f t="shared" si="7"/>
        <v>0</v>
      </c>
    </row>
    <row r="42" spans="1:12" ht="15.75" x14ac:dyDescent="0.25">
      <c r="A42" s="11" t="str">
        <f t="shared" si="10"/>
        <v>2033 6th Ave</v>
      </c>
      <c r="B42" s="11" t="str">
        <f t="shared" si="0"/>
        <v>A</v>
      </c>
      <c r="C42" s="11" t="str">
        <f t="shared" si="9"/>
        <v xml:space="preserve">A Fire Inside </v>
      </c>
      <c r="D42" s="11" t="str">
        <f t="shared" si="1"/>
        <v>Thurs</v>
      </c>
      <c r="E42" s="11" t="str">
        <f t="shared" si="2"/>
        <v>10AM-2PM</v>
      </c>
      <c r="F42" s="10">
        <f t="shared" si="11"/>
        <v>0</v>
      </c>
      <c r="G42" s="10">
        <f t="shared" si="8"/>
        <v>44500</v>
      </c>
      <c r="H42" s="11" t="str">
        <f t="shared" si="4"/>
        <v>SUVEND0000467</v>
      </c>
      <c r="I42" s="11">
        <f t="shared" si="5"/>
        <v>0</v>
      </c>
      <c r="J42" s="11" t="str">
        <f>Table2[[#This Row],[Neighborhood]]</f>
        <v>Downtown</v>
      </c>
      <c r="K42" s="11" t="str">
        <f t="shared" si="6"/>
        <v>Food Vehicle</v>
      </c>
      <c r="L42" s="12">
        <f t="shared" si="7"/>
        <v>0</v>
      </c>
    </row>
    <row r="43" spans="1:12" ht="15.75" x14ac:dyDescent="0.25">
      <c r="A43" s="11" t="str">
        <f t="shared" si="10"/>
        <v>2033 6th Ave</v>
      </c>
      <c r="B43" s="11" t="str">
        <f t="shared" si="0"/>
        <v>A</v>
      </c>
      <c r="C43" s="11" t="str">
        <f t="shared" si="9"/>
        <v>MexiCuban</v>
      </c>
      <c r="D43" s="11" t="str">
        <f t="shared" si="1"/>
        <v>Fri</v>
      </c>
      <c r="E43" s="11" t="str">
        <f>Hours</f>
        <v>10AM-2PM</v>
      </c>
      <c r="F43" s="10" t="str">
        <f t="shared" ca="1" si="11"/>
        <v>Review Pending</v>
      </c>
      <c r="G43" s="10">
        <f t="shared" si="8"/>
        <v>43732</v>
      </c>
      <c r="H43" s="11" t="str">
        <f t="shared" si="4"/>
        <v>SUVEND0000396</v>
      </c>
      <c r="I43" s="11">
        <f t="shared" si="5"/>
        <v>0</v>
      </c>
      <c r="J43" s="11" t="str">
        <f>Table2[[#This Row],[Neighborhood]]</f>
        <v>Downtown</v>
      </c>
      <c r="K43" s="11" t="str">
        <f t="shared" si="6"/>
        <v>Food Vehicle</v>
      </c>
      <c r="L43" s="12">
        <f t="shared" si="7"/>
        <v>0</v>
      </c>
    </row>
    <row r="44" spans="1:12" ht="15.75" x14ac:dyDescent="0.25">
      <c r="A44" s="11" t="str">
        <f t="shared" si="10"/>
        <v>2100 6th Ave</v>
      </c>
      <c r="B44" s="11" t="str">
        <f t="shared" si="0"/>
        <v>A</v>
      </c>
      <c r="C44" s="11">
        <f t="shared" si="9"/>
        <v>0</v>
      </c>
      <c r="D44" s="11">
        <f t="shared" si="1"/>
        <v>0</v>
      </c>
      <c r="E44" s="11" t="str">
        <f t="shared" si="2"/>
        <v>Not Eligible</v>
      </c>
      <c r="F44" s="10" t="str">
        <f t="shared" ca="1" si="11"/>
        <v>Not Eligible</v>
      </c>
      <c r="G44" s="10">
        <f t="shared" si="8"/>
        <v>0</v>
      </c>
      <c r="H44" s="11">
        <f t="shared" si="4"/>
        <v>0</v>
      </c>
      <c r="I44" s="11">
        <f t="shared" si="5"/>
        <v>0</v>
      </c>
      <c r="J44" s="11" t="str">
        <f>Table2[[#This Row],[Neighborhood]]</f>
        <v>Downtown</v>
      </c>
      <c r="K44" s="11" t="str">
        <f t="shared" si="6"/>
        <v>Food Vehicle</v>
      </c>
      <c r="L44" s="12" t="str">
        <f t="shared" si="7"/>
        <v xml:space="preserve">Bike lane </v>
      </c>
    </row>
    <row r="45" spans="1:12" ht="15.75" x14ac:dyDescent="0.25">
      <c r="A45" s="11" t="str">
        <f t="shared" si="10"/>
        <v>2121 6th Ave</v>
      </c>
      <c r="B45" s="11" t="str">
        <f t="shared" si="0"/>
        <v>A</v>
      </c>
      <c r="C45" s="11" t="str">
        <f t="shared" si="9"/>
        <v>MexiCuban</v>
      </c>
      <c r="D45" s="11" t="str">
        <f t="shared" si="1"/>
        <v>Tues</v>
      </c>
      <c r="E45" s="11" t="str">
        <f t="shared" si="2"/>
        <v>10AM-2PM</v>
      </c>
      <c r="F45" s="10" t="str">
        <f t="shared" ca="1" si="11"/>
        <v>Review Pending</v>
      </c>
      <c r="G45" s="10">
        <f t="shared" si="8"/>
        <v>43893</v>
      </c>
      <c r="H45" s="11" t="str">
        <f t="shared" si="4"/>
        <v>SUVEND0000363</v>
      </c>
      <c r="I45" s="11">
        <f t="shared" si="5"/>
        <v>0</v>
      </c>
      <c r="J45" s="11" t="str">
        <f>Table2[[#This Row],[Neighborhood]]</f>
        <v>Downtown</v>
      </c>
      <c r="K45" s="11" t="str">
        <f t="shared" si="6"/>
        <v>Food Vehicle</v>
      </c>
      <c r="L45" s="12">
        <f t="shared" si="7"/>
        <v>0</v>
      </c>
    </row>
    <row r="46" spans="1:12" ht="15.75" x14ac:dyDescent="0.25">
      <c r="A46" s="11" t="str">
        <f t="shared" si="10"/>
        <v>2121 6th Ave</v>
      </c>
      <c r="B46" s="11" t="str">
        <f t="shared" si="0"/>
        <v>A</v>
      </c>
      <c r="C46" s="11" t="str">
        <f t="shared" si="9"/>
        <v>MexiCuban</v>
      </c>
      <c r="D46" s="11" t="str">
        <f t="shared" si="1"/>
        <v>Fri</v>
      </c>
      <c r="E46" s="11" t="str">
        <f t="shared" si="2"/>
        <v>10AM-2PM</v>
      </c>
      <c r="F46" s="10" t="str">
        <f t="shared" ca="1" si="11"/>
        <v>Review Pending</v>
      </c>
      <c r="G46" s="10">
        <f t="shared" si="8"/>
        <v>43893</v>
      </c>
      <c r="H46" s="11" t="str">
        <f t="shared" si="4"/>
        <v>SUVEND0000363</v>
      </c>
      <c r="I46" s="11">
        <f t="shared" si="5"/>
        <v>0</v>
      </c>
      <c r="J46" s="11" t="str">
        <f>Table2[[#This Row],[Neighborhood]]</f>
        <v>Downtown</v>
      </c>
      <c r="K46" s="11" t="str">
        <f t="shared" si="6"/>
        <v>Food Vehicle</v>
      </c>
      <c r="L46" s="12">
        <f t="shared" si="7"/>
        <v>0</v>
      </c>
    </row>
    <row r="47" spans="1:12" ht="15.75" x14ac:dyDescent="0.25">
      <c r="A47" s="11" t="str">
        <f t="shared" si="10"/>
        <v>2200 6th Ave</v>
      </c>
      <c r="B47" s="11" t="str">
        <f t="shared" si="0"/>
        <v>A</v>
      </c>
      <c r="C47" s="11">
        <f t="shared" si="9"/>
        <v>0</v>
      </c>
      <c r="D47" s="11">
        <f t="shared" si="1"/>
        <v>0</v>
      </c>
      <c r="E47" s="11" t="str">
        <f t="shared" si="2"/>
        <v>Not Eligible</v>
      </c>
      <c r="F47" s="10" t="str">
        <f t="shared" ca="1" si="11"/>
        <v>Not Eligible</v>
      </c>
      <c r="G47" s="10">
        <f t="shared" si="8"/>
        <v>0</v>
      </c>
      <c r="H47" s="11">
        <f t="shared" si="4"/>
        <v>0</v>
      </c>
      <c r="I47" s="11">
        <f t="shared" si="5"/>
        <v>0</v>
      </c>
      <c r="J47" s="11" t="str">
        <f>Table2[[#This Row],[Neighborhood]]</f>
        <v>Downtown</v>
      </c>
      <c r="K47" s="11" t="str">
        <f t="shared" si="6"/>
        <v>Food Vehicle</v>
      </c>
      <c r="L47" s="12" t="str">
        <f t="shared" si="7"/>
        <v xml:space="preserve">Bike lane </v>
      </c>
    </row>
    <row r="48" spans="1:12" ht="15.75" x14ac:dyDescent="0.25">
      <c r="A48" s="11" t="str">
        <f t="shared" si="10"/>
        <v>1600 7th Ave</v>
      </c>
      <c r="B48" s="11" t="str">
        <f t="shared" si="0"/>
        <v>A</v>
      </c>
      <c r="C48" s="11">
        <f t="shared" si="9"/>
        <v>0</v>
      </c>
      <c r="D48" s="11">
        <f t="shared" si="1"/>
        <v>0</v>
      </c>
      <c r="E48" s="11" t="str">
        <f t="shared" si="2"/>
        <v>Not Eligible</v>
      </c>
      <c r="F48" s="10" t="str">
        <f t="shared" ca="1" si="11"/>
        <v>Not Eligible</v>
      </c>
      <c r="G48" s="10">
        <f t="shared" si="8"/>
        <v>0</v>
      </c>
      <c r="H48" s="11">
        <f t="shared" si="4"/>
        <v>0</v>
      </c>
      <c r="I48" s="11">
        <f t="shared" si="5"/>
        <v>0</v>
      </c>
      <c r="J48" s="11" t="str">
        <f>Table2[[#This Row],[Neighborhood]]</f>
        <v>Downtown</v>
      </c>
      <c r="K48" s="11" t="str">
        <f t="shared" si="6"/>
        <v>Food Vehicle</v>
      </c>
      <c r="L48" s="12" t="str">
        <f t="shared" si="7"/>
        <v xml:space="preserve">Bike lane </v>
      </c>
    </row>
    <row r="49" spans="1:12" ht="15.75" x14ac:dyDescent="0.25">
      <c r="A49" s="11" t="str">
        <f t="shared" si="10"/>
        <v>1807 7th Ave</v>
      </c>
      <c r="B49" s="11" t="str">
        <f t="shared" si="0"/>
        <v>A</v>
      </c>
      <c r="C49" s="11">
        <f t="shared" si="9"/>
        <v>0</v>
      </c>
      <c r="D49" s="11">
        <f t="shared" si="1"/>
        <v>0</v>
      </c>
      <c r="E49" s="11" t="str">
        <f t="shared" si="2"/>
        <v>Not Eligible</v>
      </c>
      <c r="F49" s="10" t="str">
        <f t="shared" ca="1" si="11"/>
        <v>Not Eligible</v>
      </c>
      <c r="G49" s="10">
        <f t="shared" si="8"/>
        <v>0</v>
      </c>
      <c r="H49" s="11">
        <f t="shared" si="4"/>
        <v>0</v>
      </c>
      <c r="I49" s="11">
        <f t="shared" si="5"/>
        <v>0</v>
      </c>
      <c r="J49" s="11" t="str">
        <f>Table2[[#This Row],[Neighborhood]]</f>
        <v>Downtown</v>
      </c>
      <c r="K49" s="11" t="str">
        <f t="shared" si="6"/>
        <v>Food Vehicle</v>
      </c>
      <c r="L49" s="12" t="str">
        <f t="shared" si="7"/>
        <v xml:space="preserve">Bike lane </v>
      </c>
    </row>
    <row r="50" spans="1:12" ht="15.75" x14ac:dyDescent="0.25">
      <c r="A50" s="11" t="str">
        <f t="shared" si="10"/>
        <v xml:space="preserve">2051 7th Ave on Lenora </v>
      </c>
      <c r="B50" s="11" t="str">
        <f t="shared" si="0"/>
        <v>A</v>
      </c>
      <c r="C50" s="11" t="str">
        <f t="shared" si="9"/>
        <v>Saffron Spice</v>
      </c>
      <c r="D50" s="11" t="str">
        <f t="shared" si="1"/>
        <v>Mon</v>
      </c>
      <c r="E50" s="11" t="str">
        <f t="shared" si="2"/>
        <v>10AM-2PM</v>
      </c>
      <c r="F50" s="10" t="str">
        <f t="shared" ca="1" si="11"/>
        <v>Expires on</v>
      </c>
      <c r="G50" s="10">
        <f t="shared" si="8"/>
        <v>44500</v>
      </c>
      <c r="H50" s="11" t="str">
        <f t="shared" si="4"/>
        <v>SUVEND0000279</v>
      </c>
      <c r="I50" s="11">
        <f t="shared" si="5"/>
        <v>0</v>
      </c>
      <c r="J50" s="11" t="str">
        <f>Table2[[#This Row],[Neighborhood]]</f>
        <v>Downtown</v>
      </c>
      <c r="K50" s="11" t="str">
        <f t="shared" si="6"/>
        <v>Food Vehicle</v>
      </c>
      <c r="L50" s="12" t="str">
        <f t="shared" si="7"/>
        <v>Not long enough for 2 trucks</v>
      </c>
    </row>
    <row r="51" spans="1:12" ht="15.75" x14ac:dyDescent="0.25">
      <c r="A51" s="11" t="str">
        <f t="shared" si="10"/>
        <v xml:space="preserve">2051 7th Ave on Lenora </v>
      </c>
      <c r="B51" s="11" t="str">
        <f t="shared" si="0"/>
        <v>B</v>
      </c>
      <c r="C51" s="11" t="str">
        <f t="shared" si="9"/>
        <v xml:space="preserve">Food Pockets Service </v>
      </c>
      <c r="D51" s="11" t="str">
        <f t="shared" si="1"/>
        <v>Mon</v>
      </c>
      <c r="E51" s="11" t="str">
        <f t="shared" si="2"/>
        <v>10AM-2PM</v>
      </c>
      <c r="F51" s="10" t="str">
        <f t="shared" ca="1" si="11"/>
        <v>Review Pending</v>
      </c>
      <c r="G51" s="10">
        <f t="shared" si="8"/>
        <v>44500</v>
      </c>
      <c r="H51" s="11" t="str">
        <f t="shared" si="4"/>
        <v>SUVEND0000451</v>
      </c>
      <c r="I51" s="11">
        <f t="shared" si="5"/>
        <v>0</v>
      </c>
      <c r="J51" s="11" t="str">
        <f>Table2[[#This Row],[Neighborhood]]</f>
        <v>Downtown</v>
      </c>
      <c r="K51" s="11" t="str">
        <f t="shared" si="6"/>
        <v>Food Vehicle</v>
      </c>
      <c r="L51" s="12">
        <f t="shared" si="7"/>
        <v>0</v>
      </c>
    </row>
    <row r="52" spans="1:12" ht="15.75" x14ac:dyDescent="0.25">
      <c r="A52" s="11" t="str">
        <f t="shared" si="10"/>
        <v xml:space="preserve">2051 7th Ave on Lenora </v>
      </c>
      <c r="B52" s="11" t="str">
        <f t="shared" si="0"/>
        <v>A</v>
      </c>
      <c r="C52" s="11" t="str">
        <f t="shared" si="9"/>
        <v>Saffron Spice</v>
      </c>
      <c r="D52" s="11" t="str">
        <f t="shared" si="1"/>
        <v>Tue</v>
      </c>
      <c r="E52" s="11" t="str">
        <f t="shared" si="2"/>
        <v>10AM-2PM</v>
      </c>
      <c r="F52" s="10" t="str">
        <f t="shared" ca="1" si="11"/>
        <v>Expires on</v>
      </c>
      <c r="G52" s="10">
        <f t="shared" si="8"/>
        <v>44500</v>
      </c>
      <c r="H52" s="11" t="str">
        <f t="shared" si="4"/>
        <v>SUVEND0000279</v>
      </c>
      <c r="I52" s="11">
        <f t="shared" si="5"/>
        <v>0</v>
      </c>
      <c r="J52" s="11" t="str">
        <f>Table2[[#This Row],[Neighborhood]]</f>
        <v>Downtown</v>
      </c>
      <c r="K52" s="11" t="str">
        <f t="shared" si="6"/>
        <v>Food Vehicle</v>
      </c>
      <c r="L52" s="12" t="str">
        <f t="shared" si="7"/>
        <v>Not long enough for 2 trucks</v>
      </c>
    </row>
    <row r="53" spans="1:12" ht="15.75" x14ac:dyDescent="0.25">
      <c r="A53" s="11" t="str">
        <f t="shared" si="10"/>
        <v xml:space="preserve">2051 7th Ave on Lenora </v>
      </c>
      <c r="B53" s="11" t="str">
        <f t="shared" si="0"/>
        <v>B</v>
      </c>
      <c r="C53" s="11" t="str">
        <f t="shared" si="9"/>
        <v xml:space="preserve">Food Pockets Service </v>
      </c>
      <c r="D53" s="11" t="str">
        <f t="shared" si="1"/>
        <v>Tue</v>
      </c>
      <c r="E53" s="11" t="str">
        <f t="shared" si="2"/>
        <v>10AM-2PM</v>
      </c>
      <c r="F53" s="10" t="str">
        <f t="shared" ca="1" si="11"/>
        <v>Review Pending</v>
      </c>
      <c r="G53" s="10">
        <f t="shared" si="8"/>
        <v>44500</v>
      </c>
      <c r="H53" s="11" t="str">
        <f t="shared" si="4"/>
        <v>SUVEND0000451</v>
      </c>
      <c r="I53" s="11">
        <f t="shared" si="5"/>
        <v>0</v>
      </c>
      <c r="J53" s="11" t="str">
        <f>Table2[[#This Row],[Neighborhood]]</f>
        <v>Downtown</v>
      </c>
      <c r="K53" s="11" t="str">
        <f t="shared" si="6"/>
        <v>Food Vehicle</v>
      </c>
      <c r="L53" s="12">
        <f t="shared" si="7"/>
        <v>0</v>
      </c>
    </row>
    <row r="54" spans="1:12" ht="15.75" x14ac:dyDescent="0.25">
      <c r="A54" s="11" t="str">
        <f t="shared" si="10"/>
        <v xml:space="preserve">2051 7th Ave on Lenora </v>
      </c>
      <c r="B54" s="11" t="str">
        <f t="shared" si="0"/>
        <v>A</v>
      </c>
      <c r="C54" s="11" t="str">
        <f t="shared" si="9"/>
        <v>Saffron Spice</v>
      </c>
      <c r="D54" s="11" t="str">
        <f t="shared" si="1"/>
        <v>Wed</v>
      </c>
      <c r="E54" s="11" t="str">
        <f t="shared" si="2"/>
        <v>10AM-2PM</v>
      </c>
      <c r="F54" s="10" t="str">
        <f t="shared" ca="1" si="11"/>
        <v>Expires on</v>
      </c>
      <c r="G54" s="10">
        <f t="shared" si="8"/>
        <v>44500</v>
      </c>
      <c r="H54" s="11" t="str">
        <f t="shared" si="4"/>
        <v>SUVEND0000279</v>
      </c>
      <c r="I54" s="11">
        <f t="shared" si="5"/>
        <v>0</v>
      </c>
      <c r="J54" s="11" t="str">
        <f>Table2[[#This Row],[Neighborhood]]</f>
        <v>Downtown</v>
      </c>
      <c r="K54" s="11" t="str">
        <f t="shared" si="6"/>
        <v>Food Vehicle</v>
      </c>
      <c r="L54" s="12" t="str">
        <f t="shared" si="7"/>
        <v>Not long enough for 2 trucks</v>
      </c>
    </row>
    <row r="55" spans="1:12" ht="15.75" x14ac:dyDescent="0.25">
      <c r="A55" s="11" t="str">
        <f t="shared" si="10"/>
        <v xml:space="preserve">2051 7th Ave on Lenora </v>
      </c>
      <c r="B55" s="11" t="str">
        <f t="shared" si="0"/>
        <v>B</v>
      </c>
      <c r="C55" s="11" t="str">
        <f t="shared" si="9"/>
        <v xml:space="preserve">Food Pockets Service </v>
      </c>
      <c r="D55" s="11" t="str">
        <f t="shared" si="1"/>
        <v>Wed</v>
      </c>
      <c r="E55" s="11" t="str">
        <f t="shared" si="2"/>
        <v>10AM-2PM</v>
      </c>
      <c r="F55" s="10" t="str">
        <f t="shared" ca="1" si="11"/>
        <v>Review Pending</v>
      </c>
      <c r="G55" s="10">
        <f t="shared" si="8"/>
        <v>44500</v>
      </c>
      <c r="H55" s="11" t="str">
        <f t="shared" si="4"/>
        <v>SUVEND0000451</v>
      </c>
      <c r="I55" s="11">
        <f t="shared" si="5"/>
        <v>0</v>
      </c>
      <c r="J55" s="11" t="str">
        <f>Table2[[#This Row],[Neighborhood]]</f>
        <v>Downtown</v>
      </c>
      <c r="K55" s="11" t="str">
        <f t="shared" si="6"/>
        <v>Food Vehicle</v>
      </c>
      <c r="L55" s="12">
        <f t="shared" si="7"/>
        <v>0</v>
      </c>
    </row>
    <row r="56" spans="1:12" ht="15.75" x14ac:dyDescent="0.25">
      <c r="A56" s="11" t="str">
        <f t="shared" si="10"/>
        <v xml:space="preserve">2051 7th Ave on Lenora </v>
      </c>
      <c r="B56" s="11" t="str">
        <f t="shared" si="0"/>
        <v>A</v>
      </c>
      <c r="C56" s="11" t="str">
        <f t="shared" si="9"/>
        <v>Saffron Spice</v>
      </c>
      <c r="D56" s="11" t="str">
        <f t="shared" si="1"/>
        <v>Thu</v>
      </c>
      <c r="E56" s="11" t="str">
        <f t="shared" si="2"/>
        <v>10AM-2PM</v>
      </c>
      <c r="F56" s="10" t="str">
        <f t="shared" ca="1" si="11"/>
        <v>Expires on</v>
      </c>
      <c r="G56" s="10">
        <f t="shared" si="8"/>
        <v>44500</v>
      </c>
      <c r="H56" s="11" t="str">
        <f t="shared" si="4"/>
        <v>SUVEND0000279</v>
      </c>
      <c r="I56" s="11">
        <f t="shared" si="5"/>
        <v>0</v>
      </c>
      <c r="J56" s="11" t="str">
        <f>Table2[[#This Row],[Neighborhood]]</f>
        <v>Downtown</v>
      </c>
      <c r="K56" s="11" t="str">
        <f t="shared" si="6"/>
        <v>Food Vehicle</v>
      </c>
      <c r="L56" s="12" t="str">
        <f t="shared" si="7"/>
        <v>Not long enough for 2 trucks</v>
      </c>
    </row>
    <row r="57" spans="1:12" ht="15.75" x14ac:dyDescent="0.25">
      <c r="A57" s="11" t="str">
        <f t="shared" si="10"/>
        <v xml:space="preserve">2051 7th Ave on Lenora </v>
      </c>
      <c r="B57" s="11" t="str">
        <f t="shared" si="0"/>
        <v>B</v>
      </c>
      <c r="C57" s="11" t="str">
        <f t="shared" si="9"/>
        <v xml:space="preserve">Food Pockets Service </v>
      </c>
      <c r="D57" s="11" t="str">
        <f t="shared" si="1"/>
        <v>Thu</v>
      </c>
      <c r="E57" s="11" t="str">
        <f t="shared" si="2"/>
        <v>10AM-2PM</v>
      </c>
      <c r="F57" s="10" t="str">
        <f t="shared" ca="1" si="11"/>
        <v>Review Pending</v>
      </c>
      <c r="G57" s="10">
        <f t="shared" si="8"/>
        <v>44500</v>
      </c>
      <c r="H57" s="11" t="str">
        <f t="shared" si="4"/>
        <v>SUVEND0000451</v>
      </c>
      <c r="I57" s="11">
        <f t="shared" si="5"/>
        <v>0</v>
      </c>
      <c r="J57" s="11" t="str">
        <f>Table2[[#This Row],[Neighborhood]]</f>
        <v>Downtown</v>
      </c>
      <c r="K57" s="11" t="str">
        <f t="shared" si="6"/>
        <v>Food Vehicle</v>
      </c>
      <c r="L57" s="12">
        <f t="shared" si="7"/>
        <v>0</v>
      </c>
    </row>
    <row r="58" spans="1:12" ht="15.75" x14ac:dyDescent="0.25">
      <c r="A58" s="11" t="str">
        <f t="shared" si="10"/>
        <v xml:space="preserve">2051 7th Ave on Lenora </v>
      </c>
      <c r="B58" s="11" t="str">
        <f t="shared" si="0"/>
        <v>A</v>
      </c>
      <c r="C58" s="11" t="str">
        <f t="shared" si="9"/>
        <v>Saffron Spice</v>
      </c>
      <c r="D58" s="11" t="str">
        <f t="shared" si="1"/>
        <v>Fri</v>
      </c>
      <c r="E58" s="11" t="str">
        <f t="shared" si="2"/>
        <v>10AM-2PM</v>
      </c>
      <c r="F58" s="10" t="str">
        <f t="shared" ca="1" si="11"/>
        <v>Expires on</v>
      </c>
      <c r="G58" s="10">
        <f t="shared" si="8"/>
        <v>44500</v>
      </c>
      <c r="H58" s="11" t="str">
        <f t="shared" si="4"/>
        <v>SUVEND0000279</v>
      </c>
      <c r="I58" s="11">
        <f t="shared" si="5"/>
        <v>0</v>
      </c>
      <c r="J58" s="11" t="str">
        <f>Table2[[#This Row],[Neighborhood]]</f>
        <v>Downtown</v>
      </c>
      <c r="K58" s="11" t="str">
        <f t="shared" si="6"/>
        <v>Food Vehicle</v>
      </c>
      <c r="L58" s="12" t="str">
        <f t="shared" si="7"/>
        <v>Not long enough for 2 trucks</v>
      </c>
    </row>
    <row r="59" spans="1:12" ht="15.75" x14ac:dyDescent="0.25">
      <c r="A59" s="11" t="str">
        <f t="shared" si="10"/>
        <v xml:space="preserve">2051 7th Ave on Lenora </v>
      </c>
      <c r="B59" s="11" t="str">
        <f t="shared" si="0"/>
        <v>B</v>
      </c>
      <c r="C59" s="11" t="str">
        <f t="shared" si="9"/>
        <v xml:space="preserve">Food Pockets Service </v>
      </c>
      <c r="D59" s="11" t="str">
        <f t="shared" si="1"/>
        <v>Fri</v>
      </c>
      <c r="E59" s="11" t="str">
        <f t="shared" si="2"/>
        <v>10AM-2PM</v>
      </c>
      <c r="F59" s="10" t="str">
        <f t="shared" ca="1" si="11"/>
        <v>Review Pending</v>
      </c>
      <c r="G59" s="10">
        <f t="shared" si="8"/>
        <v>44500</v>
      </c>
      <c r="H59" s="11" t="str">
        <f t="shared" si="4"/>
        <v>SUVEND0000451</v>
      </c>
      <c r="I59" s="11">
        <f t="shared" si="5"/>
        <v>0</v>
      </c>
      <c r="J59" s="11" t="str">
        <f>Table2[[#This Row],[Neighborhood]]</f>
        <v>Downtown</v>
      </c>
      <c r="K59" s="11" t="str">
        <f t="shared" si="6"/>
        <v>Food Vehicle</v>
      </c>
      <c r="L59" s="12">
        <f t="shared" si="7"/>
        <v>0</v>
      </c>
    </row>
    <row r="60" spans="1:12" ht="15.75" x14ac:dyDescent="0.25">
      <c r="A60" s="11" t="str">
        <f t="shared" si="10"/>
        <v xml:space="preserve">2121 7th Ave </v>
      </c>
      <c r="B60" s="11">
        <f t="shared" si="0"/>
        <v>0</v>
      </c>
      <c r="C60" s="11">
        <f t="shared" si="9"/>
        <v>0</v>
      </c>
      <c r="D60" s="11">
        <f t="shared" si="1"/>
        <v>0</v>
      </c>
      <c r="E60" s="11">
        <f t="shared" si="2"/>
        <v>0</v>
      </c>
      <c r="F60" s="10" t="str">
        <f t="shared" ca="1" si="11"/>
        <v>Not Eligible</v>
      </c>
      <c r="G60" s="10">
        <f t="shared" si="8"/>
        <v>0</v>
      </c>
      <c r="H60" s="11">
        <f t="shared" si="4"/>
        <v>0</v>
      </c>
      <c r="I60" s="11">
        <f t="shared" si="5"/>
        <v>0</v>
      </c>
      <c r="J60" s="11" t="str">
        <f>Table2[[#This Row],[Neighborhood]]</f>
        <v>Downtown</v>
      </c>
      <c r="K60" s="11" t="str">
        <f t="shared" si="6"/>
        <v>Food Vehicle</v>
      </c>
      <c r="L60" s="12">
        <f t="shared" si="7"/>
        <v>0</v>
      </c>
    </row>
    <row r="61" spans="1:12" ht="15.75" x14ac:dyDescent="0.25">
      <c r="A61" s="11" t="str">
        <f t="shared" si="10"/>
        <v>2300 7th Ave</v>
      </c>
      <c r="B61" s="11" t="str">
        <f t="shared" si="0"/>
        <v>A</v>
      </c>
      <c r="C61" s="11" t="str">
        <f t="shared" si="9"/>
        <v xml:space="preserve">PL Catering </v>
      </c>
      <c r="D61" s="11" t="str">
        <f t="shared" si="1"/>
        <v>Mon</v>
      </c>
      <c r="E61" s="11" t="str">
        <f t="shared" si="2"/>
        <v>10AM-2PM</v>
      </c>
      <c r="F61" s="10" t="str">
        <f t="shared" ca="1" si="11"/>
        <v>Expires on</v>
      </c>
      <c r="G61" s="10">
        <f t="shared" si="8"/>
        <v>44500</v>
      </c>
      <c r="H61" s="11" t="str">
        <f t="shared" si="4"/>
        <v>SUVEND0000339</v>
      </c>
      <c r="I61" s="11">
        <f t="shared" si="5"/>
        <v>0</v>
      </c>
      <c r="J61" s="11" t="str">
        <f>Table2[[#This Row],[Neighborhood]]</f>
        <v>Downtown</v>
      </c>
      <c r="K61" s="11" t="str">
        <f t="shared" si="6"/>
        <v>Food Vehicle</v>
      </c>
      <c r="L61" s="12">
        <f t="shared" si="7"/>
        <v>0</v>
      </c>
    </row>
    <row r="62" spans="1:12" ht="15.75" x14ac:dyDescent="0.25">
      <c r="A62" s="11" t="str">
        <f t="shared" si="10"/>
        <v>2300 7th Ave</v>
      </c>
      <c r="B62" s="11" t="str">
        <f t="shared" si="0"/>
        <v>A</v>
      </c>
      <c r="C62" s="11" t="str">
        <f t="shared" si="9"/>
        <v>Wich Came First</v>
      </c>
      <c r="D62" s="11" t="str">
        <f t="shared" si="1"/>
        <v>Tues</v>
      </c>
      <c r="E62" s="11" t="str">
        <f t="shared" si="2"/>
        <v>10AM-2PM</v>
      </c>
      <c r="F62" s="10" t="str">
        <f t="shared" ca="1" si="11"/>
        <v>Expires on</v>
      </c>
      <c r="G62" s="10">
        <f t="shared" si="8"/>
        <v>44500</v>
      </c>
      <c r="H62" s="11" t="str">
        <f t="shared" si="4"/>
        <v>SUVEND0000173</v>
      </c>
      <c r="I62" s="11">
        <f t="shared" si="5"/>
        <v>0</v>
      </c>
      <c r="J62" s="11" t="str">
        <f>Table2[[#This Row],[Neighborhood]]</f>
        <v>Downtown</v>
      </c>
      <c r="K62" s="11" t="str">
        <f t="shared" si="6"/>
        <v>Food Vehicle</v>
      </c>
      <c r="L62" s="12">
        <f t="shared" si="7"/>
        <v>0</v>
      </c>
    </row>
    <row r="63" spans="1:12" ht="15.75" x14ac:dyDescent="0.25">
      <c r="A63" s="11" t="str">
        <f t="shared" si="10"/>
        <v>2300 7th Ave</v>
      </c>
      <c r="B63" s="11" t="str">
        <f t="shared" si="0"/>
        <v>A</v>
      </c>
      <c r="C63" s="11" t="str">
        <f t="shared" si="9"/>
        <v xml:space="preserve">PL Catering </v>
      </c>
      <c r="D63" s="11" t="str">
        <f t="shared" si="1"/>
        <v>Wed</v>
      </c>
      <c r="E63" s="11" t="str">
        <f t="shared" si="2"/>
        <v>10AM-2PM</v>
      </c>
      <c r="F63" s="10" t="str">
        <f t="shared" ca="1" si="11"/>
        <v>Expires on</v>
      </c>
      <c r="G63" s="10">
        <f t="shared" si="8"/>
        <v>44500</v>
      </c>
      <c r="H63" s="11" t="str">
        <f t="shared" si="4"/>
        <v>SUVEND0000339</v>
      </c>
      <c r="I63" s="11">
        <f t="shared" si="5"/>
        <v>0</v>
      </c>
      <c r="J63" s="11" t="str">
        <f>Table2[[#This Row],[Neighborhood]]</f>
        <v>Downtown</v>
      </c>
      <c r="K63" s="11" t="str">
        <f t="shared" si="6"/>
        <v>Food Vehicle</v>
      </c>
      <c r="L63" s="12">
        <f t="shared" si="7"/>
        <v>0</v>
      </c>
    </row>
    <row r="64" spans="1:12" ht="15.75" x14ac:dyDescent="0.25">
      <c r="A64" s="11" t="str">
        <f t="shared" si="10"/>
        <v>2300 7th Ave</v>
      </c>
      <c r="B64" s="11" t="str">
        <f t="shared" si="0"/>
        <v>A</v>
      </c>
      <c r="C64" s="11" t="str">
        <f t="shared" si="9"/>
        <v xml:space="preserve">PL Catering </v>
      </c>
      <c r="D64" s="11" t="str">
        <f t="shared" si="1"/>
        <v>Thurs</v>
      </c>
      <c r="E64" s="11" t="str">
        <f t="shared" si="2"/>
        <v>10AM-2PM</v>
      </c>
      <c r="F64" s="10" t="str">
        <f t="shared" ca="1" si="11"/>
        <v>Expires on</v>
      </c>
      <c r="G64" s="10">
        <f t="shared" si="8"/>
        <v>44500</v>
      </c>
      <c r="H64" s="11" t="str">
        <f t="shared" si="4"/>
        <v>SUVEND0000339</v>
      </c>
      <c r="I64" s="11">
        <f t="shared" si="5"/>
        <v>0</v>
      </c>
      <c r="J64" s="11" t="str">
        <f>Table2[[#This Row],[Neighborhood]]</f>
        <v>Downtown</v>
      </c>
      <c r="K64" s="11" t="str">
        <f t="shared" si="6"/>
        <v>Food Vehicle</v>
      </c>
      <c r="L64" s="12">
        <f t="shared" si="7"/>
        <v>0</v>
      </c>
    </row>
    <row r="65" spans="1:12" ht="15.75" x14ac:dyDescent="0.25">
      <c r="A65" s="11" t="str">
        <f t="shared" si="10"/>
        <v>2300 7th Ave</v>
      </c>
      <c r="B65" s="11" t="str">
        <f t="shared" si="0"/>
        <v>A</v>
      </c>
      <c r="C65" s="11" t="str">
        <f t="shared" si="9"/>
        <v xml:space="preserve">PL Catering </v>
      </c>
      <c r="D65" s="11" t="str">
        <f t="shared" si="1"/>
        <v>Fri</v>
      </c>
      <c r="E65" s="11" t="str">
        <f t="shared" si="2"/>
        <v>10AM-2PM</v>
      </c>
      <c r="F65" s="10" t="str">
        <f t="shared" ca="1" si="11"/>
        <v>Expires on</v>
      </c>
      <c r="G65" s="10">
        <f t="shared" si="8"/>
        <v>44500</v>
      </c>
      <c r="H65" s="11" t="str">
        <f t="shared" si="4"/>
        <v>SUVEND0000339</v>
      </c>
      <c r="I65" s="11">
        <f t="shared" si="5"/>
        <v>0</v>
      </c>
      <c r="J65" s="11" t="str">
        <f>Table2[[#This Row],[Neighborhood]]</f>
        <v>Downtown</v>
      </c>
      <c r="K65" s="11" t="str">
        <f t="shared" si="6"/>
        <v>Food Vehicle</v>
      </c>
      <c r="L65" s="12">
        <f t="shared" si="7"/>
        <v>0</v>
      </c>
    </row>
    <row r="66" spans="1:12" ht="15.75" x14ac:dyDescent="0.25">
      <c r="A66" s="11" t="str">
        <f t="shared" si="10"/>
        <v>1831 8th Ave on Stewart</v>
      </c>
      <c r="B66" s="11" t="str">
        <f t="shared" si="0"/>
        <v>A</v>
      </c>
      <c r="C66" s="11" t="str">
        <f t="shared" si="9"/>
        <v>Thai-U-Up</v>
      </c>
      <c r="D66" s="11" t="str">
        <f t="shared" si="1"/>
        <v>Mon</v>
      </c>
      <c r="E66" s="11" t="str">
        <f t="shared" si="2"/>
        <v>10AM-2PM</v>
      </c>
      <c r="F66" s="10" t="str">
        <f t="shared" ca="1" si="11"/>
        <v>Expires on</v>
      </c>
      <c r="G66" s="10">
        <f t="shared" si="8"/>
        <v>44500</v>
      </c>
      <c r="H66" s="11" t="str">
        <f t="shared" si="4"/>
        <v>SUVEND0000291</v>
      </c>
      <c r="I66" s="11">
        <f t="shared" si="5"/>
        <v>0</v>
      </c>
      <c r="J66" s="11" t="str">
        <f>Table2[[#This Row],[Neighborhood]]</f>
        <v>Denny Triangle</v>
      </c>
      <c r="K66" s="11" t="str">
        <f t="shared" si="6"/>
        <v>Food Vehicle</v>
      </c>
      <c r="L66" s="12" t="str">
        <f t="shared" si="7"/>
        <v xml:space="preserve">Left Side Vending, Truck and Trailer </v>
      </c>
    </row>
    <row r="67" spans="1:12" ht="15.75" x14ac:dyDescent="0.25">
      <c r="A67" s="11" t="str">
        <f t="shared" ref="A67:A127" si="12">Location</f>
        <v>1831 8th Ave on Stewart</v>
      </c>
      <c r="B67" s="11" t="str">
        <f t="shared" ref="B67:B127" si="13">Site</f>
        <v>A</v>
      </c>
      <c r="C67" s="11">
        <f t="shared" ref="C67:C127" si="14">Vendor</f>
        <v>0</v>
      </c>
      <c r="D67" s="11" t="str">
        <f t="shared" ref="D67:D127" si="15">Day</f>
        <v>Tue</v>
      </c>
      <c r="E67" s="11" t="str">
        <f t="shared" ref="E67:E127" si="16">Hours</f>
        <v>10AM-2PM</v>
      </c>
      <c r="F67" s="10" t="str">
        <f t="shared" ref="F67:F127" ca="1" si="17">PermitStatus</f>
        <v>Accepting Applications</v>
      </c>
      <c r="G67" s="10">
        <f t="shared" ref="G67:G127" si="18">Date</f>
        <v>44500</v>
      </c>
      <c r="H67" s="11">
        <f t="shared" ref="H67:H127" si="19">PermitNo</f>
        <v>0</v>
      </c>
      <c r="I67" s="11">
        <f t="shared" ref="I67:I127" si="20">DecalNo</f>
        <v>0</v>
      </c>
      <c r="J67" s="11" t="str">
        <f>Table2[[#This Row],[Neighborhood]]</f>
        <v>Denny Triangle</v>
      </c>
      <c r="K67" s="11" t="str">
        <f t="shared" ref="K67:K127" si="21">PermitType</f>
        <v>Food Vehicle</v>
      </c>
      <c r="L67" s="12" t="str">
        <f t="shared" ref="L67:L127" si="22">Notes</f>
        <v>Left Side Vending</v>
      </c>
    </row>
    <row r="68" spans="1:12" ht="15.75" x14ac:dyDescent="0.25">
      <c r="A68" s="11" t="str">
        <f t="shared" si="12"/>
        <v>1831 8th Ave on Stewart</v>
      </c>
      <c r="B68" s="11" t="str">
        <f t="shared" si="13"/>
        <v>B</v>
      </c>
      <c r="C68" s="11" t="str">
        <f t="shared" si="14"/>
        <v>Thai-U-Up</v>
      </c>
      <c r="D68" s="11" t="str">
        <f t="shared" si="15"/>
        <v>Tue</v>
      </c>
      <c r="E68" s="11" t="str">
        <f t="shared" si="16"/>
        <v>10AM-2PM</v>
      </c>
      <c r="F68" s="10" t="str">
        <f t="shared" ca="1" si="17"/>
        <v>Expires on</v>
      </c>
      <c r="G68" s="10">
        <f t="shared" si="18"/>
        <v>44500</v>
      </c>
      <c r="H68" s="11" t="str">
        <f t="shared" si="19"/>
        <v>SUVEND0000291</v>
      </c>
      <c r="I68" s="11">
        <f t="shared" si="20"/>
        <v>0</v>
      </c>
      <c r="J68" s="11" t="str">
        <f>Table2[[#This Row],[Neighborhood]]</f>
        <v>Denny Triangle</v>
      </c>
      <c r="K68" s="11" t="str">
        <f t="shared" si="21"/>
        <v>Food Vehicle</v>
      </c>
      <c r="L68" s="12" t="str">
        <f t="shared" si="22"/>
        <v>Left Side Vending, West Truck location, truck</v>
      </c>
    </row>
    <row r="69" spans="1:12" ht="15.75" x14ac:dyDescent="0.25">
      <c r="A69" s="11" t="str">
        <f t="shared" si="12"/>
        <v>1831 8th Ave on Stewart</v>
      </c>
      <c r="B69" s="11" t="str">
        <f t="shared" si="13"/>
        <v>A</v>
      </c>
      <c r="C69" s="11" t="str">
        <f t="shared" si="14"/>
        <v>Thai-U-Up</v>
      </c>
      <c r="D69" s="11" t="str">
        <f t="shared" si="15"/>
        <v>Wed</v>
      </c>
      <c r="E69" s="11" t="str">
        <f t="shared" si="16"/>
        <v>10AM-2PM</v>
      </c>
      <c r="F69" s="10" t="str">
        <f t="shared" ca="1" si="17"/>
        <v>Expires on</v>
      </c>
      <c r="G69" s="10">
        <f t="shared" si="18"/>
        <v>44500</v>
      </c>
      <c r="H69" s="11" t="str">
        <f t="shared" si="19"/>
        <v>SUVEND0000291</v>
      </c>
      <c r="I69" s="11">
        <f t="shared" si="20"/>
        <v>0</v>
      </c>
      <c r="J69" s="11" t="str">
        <f>Table2[[#This Row],[Neighborhood]]</f>
        <v>Denny Triangle</v>
      </c>
      <c r="K69" s="11" t="str">
        <f t="shared" si="21"/>
        <v>Food Vehicle</v>
      </c>
      <c r="L69" s="12" t="str">
        <f t="shared" si="22"/>
        <v xml:space="preserve">Left Side Vending, Truck and Trailer </v>
      </c>
    </row>
    <row r="70" spans="1:12" ht="15.75" x14ac:dyDescent="0.25">
      <c r="A70" s="11" t="str">
        <f t="shared" si="12"/>
        <v>1831 8th Ave on Stewart</v>
      </c>
      <c r="B70" s="11" t="str">
        <f t="shared" si="13"/>
        <v>A</v>
      </c>
      <c r="C70" s="11" t="str">
        <f t="shared" si="14"/>
        <v>Thai-U-Up</v>
      </c>
      <c r="D70" s="11" t="str">
        <f t="shared" si="15"/>
        <v>Thu</v>
      </c>
      <c r="E70" s="11" t="str">
        <f t="shared" si="16"/>
        <v>10AM-2PM</v>
      </c>
      <c r="F70" s="10" t="str">
        <f t="shared" ca="1" si="17"/>
        <v>Expires on</v>
      </c>
      <c r="G70" s="10">
        <f t="shared" si="18"/>
        <v>44500</v>
      </c>
      <c r="H70" s="11" t="str">
        <f t="shared" si="19"/>
        <v>SUVEND0000291</v>
      </c>
      <c r="I70" s="11">
        <f t="shared" si="20"/>
        <v>0</v>
      </c>
      <c r="J70" s="11" t="str">
        <f>Table2[[#This Row],[Neighborhood]]</f>
        <v>Denny Triangle</v>
      </c>
      <c r="K70" s="11" t="str">
        <f t="shared" si="21"/>
        <v>Food Vehicle</v>
      </c>
      <c r="L70" s="12" t="str">
        <f t="shared" si="22"/>
        <v xml:space="preserve">Left Side Vending, Truck and Trailer </v>
      </c>
    </row>
    <row r="71" spans="1:12" ht="15.75" x14ac:dyDescent="0.25">
      <c r="A71" s="11" t="str">
        <f t="shared" si="12"/>
        <v>1831 8th Ave on Stewart</v>
      </c>
      <c r="B71" s="11" t="str">
        <f t="shared" si="13"/>
        <v>A</v>
      </c>
      <c r="C71" s="11">
        <f t="shared" si="14"/>
        <v>0</v>
      </c>
      <c r="D71" s="11" t="str">
        <f t="shared" si="15"/>
        <v>Fri</v>
      </c>
      <c r="E71" s="11" t="str">
        <f t="shared" si="16"/>
        <v>10AM-2PM</v>
      </c>
      <c r="F71" s="10" t="str">
        <f t="shared" ca="1" si="17"/>
        <v>Accepting Applications</v>
      </c>
      <c r="G71" s="10">
        <f t="shared" si="18"/>
        <v>43806</v>
      </c>
      <c r="H71" s="11">
        <f t="shared" si="19"/>
        <v>0</v>
      </c>
      <c r="I71" s="11">
        <f t="shared" si="20"/>
        <v>0</v>
      </c>
      <c r="J71" s="11" t="str">
        <f>Table2[[#This Row],[Neighborhood]]</f>
        <v>Denny Triangle</v>
      </c>
      <c r="K71" s="11" t="str">
        <f t="shared" si="21"/>
        <v>Food Vehicle</v>
      </c>
      <c r="L71" s="12" t="str">
        <f t="shared" si="22"/>
        <v>Left Side Vending</v>
      </c>
    </row>
    <row r="72" spans="1:12" ht="15.75" x14ac:dyDescent="0.25">
      <c r="A72" s="11" t="str">
        <f t="shared" si="12"/>
        <v xml:space="preserve">2030 8th Ave </v>
      </c>
      <c r="B72" s="11" t="str">
        <f t="shared" si="13"/>
        <v>A</v>
      </c>
      <c r="C72" s="11" t="str">
        <f t="shared" si="14"/>
        <v xml:space="preserve">Saffron Spice </v>
      </c>
      <c r="D72" s="11" t="str">
        <f t="shared" si="15"/>
        <v>Mon</v>
      </c>
      <c r="E72" s="11" t="str">
        <f t="shared" si="16"/>
        <v>10AM-2PM</v>
      </c>
      <c r="F72" s="10" t="str">
        <f t="shared" ca="1" si="17"/>
        <v>Expires on</v>
      </c>
      <c r="G72" s="10">
        <f t="shared" si="18"/>
        <v>44500</v>
      </c>
      <c r="H72" s="11" t="str">
        <f t="shared" si="19"/>
        <v>SUVEND0000108</v>
      </c>
      <c r="I72" s="11">
        <f t="shared" si="20"/>
        <v>0</v>
      </c>
      <c r="J72" s="11" t="str">
        <f>Table2[[#This Row],[Neighborhood]]</f>
        <v>South Lake Union</v>
      </c>
      <c r="K72" s="11" t="str">
        <f t="shared" si="21"/>
        <v>Food Vehicle</v>
      </c>
      <c r="L72" s="12" t="str">
        <f t="shared" si="22"/>
        <v>Left Side Vending</v>
      </c>
    </row>
    <row r="73" spans="1:12" ht="15.75" x14ac:dyDescent="0.25">
      <c r="A73" s="11" t="str">
        <f t="shared" si="12"/>
        <v xml:space="preserve">2030 8th Ave </v>
      </c>
      <c r="B73" s="11" t="str">
        <f t="shared" si="13"/>
        <v>A</v>
      </c>
      <c r="C73" s="11" t="str">
        <f t="shared" si="14"/>
        <v xml:space="preserve">Saffron Spice </v>
      </c>
      <c r="D73" s="11" t="str">
        <f t="shared" si="15"/>
        <v>Tues</v>
      </c>
      <c r="E73" s="11" t="str">
        <f t="shared" si="16"/>
        <v>10AM-2PM</v>
      </c>
      <c r="F73" s="10" t="str">
        <f t="shared" ca="1" si="17"/>
        <v>Expires on</v>
      </c>
      <c r="G73" s="10">
        <f t="shared" si="18"/>
        <v>44500</v>
      </c>
      <c r="H73" s="11" t="str">
        <f t="shared" si="19"/>
        <v>SUVEND0000108</v>
      </c>
      <c r="I73" s="11">
        <f t="shared" si="20"/>
        <v>0</v>
      </c>
      <c r="J73" s="11" t="str">
        <f>Table2[[#This Row],[Neighborhood]]</f>
        <v>South Lake Union</v>
      </c>
      <c r="K73" s="11" t="str">
        <f t="shared" si="21"/>
        <v>Food Vehicle</v>
      </c>
      <c r="L73" s="12" t="str">
        <f t="shared" si="22"/>
        <v>Left Side Vending</v>
      </c>
    </row>
    <row r="74" spans="1:12" ht="15.75" x14ac:dyDescent="0.25">
      <c r="A74" s="11" t="str">
        <f t="shared" si="12"/>
        <v xml:space="preserve">2030 8th Ave </v>
      </c>
      <c r="B74" s="11" t="str">
        <f t="shared" si="13"/>
        <v>A</v>
      </c>
      <c r="C74" s="11" t="str">
        <f t="shared" si="14"/>
        <v xml:space="preserve">Saffron Spice </v>
      </c>
      <c r="D74" s="11" t="str">
        <f t="shared" si="15"/>
        <v xml:space="preserve">Wed </v>
      </c>
      <c r="E74" s="11" t="str">
        <f t="shared" si="16"/>
        <v>10AM-2PM</v>
      </c>
      <c r="F74" s="10" t="str">
        <f t="shared" ca="1" si="17"/>
        <v>Expires on</v>
      </c>
      <c r="G74" s="10">
        <f t="shared" si="18"/>
        <v>44500</v>
      </c>
      <c r="H74" s="11" t="str">
        <f t="shared" si="19"/>
        <v>SUVEND0000108</v>
      </c>
      <c r="I74" s="11">
        <f t="shared" si="20"/>
        <v>0</v>
      </c>
      <c r="J74" s="11" t="str">
        <f>Table2[[#This Row],[Neighborhood]]</f>
        <v>South Lake Union</v>
      </c>
      <c r="K74" s="11" t="str">
        <f t="shared" si="21"/>
        <v>Food Vehicle</v>
      </c>
      <c r="L74" s="12" t="str">
        <f t="shared" si="22"/>
        <v>Left Side Vending</v>
      </c>
    </row>
    <row r="75" spans="1:12" ht="15.75" x14ac:dyDescent="0.25">
      <c r="A75" s="11" t="str">
        <f t="shared" si="12"/>
        <v xml:space="preserve">2030 8th Ave </v>
      </c>
      <c r="B75" s="11" t="str">
        <f t="shared" si="13"/>
        <v>A</v>
      </c>
      <c r="C75" s="11" t="str">
        <f t="shared" si="14"/>
        <v xml:space="preserve">Saffron Spice </v>
      </c>
      <c r="D75" s="11" t="str">
        <f t="shared" si="15"/>
        <v>Thu</v>
      </c>
      <c r="E75" s="11" t="str">
        <f t="shared" si="16"/>
        <v>10AM-2PM</v>
      </c>
      <c r="F75" s="10" t="str">
        <f t="shared" ca="1" si="17"/>
        <v>Expires on</v>
      </c>
      <c r="G75" s="10">
        <f t="shared" si="18"/>
        <v>44500</v>
      </c>
      <c r="H75" s="11" t="str">
        <f t="shared" si="19"/>
        <v>SUVEND0000108</v>
      </c>
      <c r="I75" s="11">
        <f t="shared" si="20"/>
        <v>0</v>
      </c>
      <c r="J75" s="11" t="str">
        <f>Table2[[#This Row],[Neighborhood]]</f>
        <v>South Lake Union</v>
      </c>
      <c r="K75" s="11" t="str">
        <f t="shared" si="21"/>
        <v>Food Vehicle</v>
      </c>
      <c r="L75" s="12" t="str">
        <f t="shared" si="22"/>
        <v>Left Side Vending</v>
      </c>
    </row>
    <row r="76" spans="1:12" ht="15.75" x14ac:dyDescent="0.25">
      <c r="A76" s="11" t="str">
        <f t="shared" si="12"/>
        <v xml:space="preserve">2030 8th Ave </v>
      </c>
      <c r="B76" s="11" t="str">
        <f t="shared" si="13"/>
        <v>A</v>
      </c>
      <c r="C76" s="11" t="str">
        <f t="shared" si="14"/>
        <v xml:space="preserve">Saffron Spice </v>
      </c>
      <c r="D76" s="11" t="str">
        <f t="shared" si="15"/>
        <v>Fri</v>
      </c>
      <c r="E76" s="11" t="str">
        <f t="shared" si="16"/>
        <v>10AM-2PM</v>
      </c>
      <c r="F76" s="10" t="str">
        <f t="shared" ca="1" si="17"/>
        <v>Expires on</v>
      </c>
      <c r="G76" s="10">
        <f t="shared" si="18"/>
        <v>44500</v>
      </c>
      <c r="H76" s="11" t="str">
        <f t="shared" si="19"/>
        <v>SUVEND0000108</v>
      </c>
      <c r="I76" s="11">
        <f t="shared" si="20"/>
        <v>0</v>
      </c>
      <c r="J76" s="11" t="str">
        <f>Table2[[#This Row],[Neighborhood]]</f>
        <v>South Lake Union</v>
      </c>
      <c r="K76" s="11" t="str">
        <f t="shared" si="21"/>
        <v>Food Vehicle</v>
      </c>
      <c r="L76" s="12" t="str">
        <f t="shared" si="22"/>
        <v>Left Side Vending</v>
      </c>
    </row>
    <row r="77" spans="1:12" ht="15.75" x14ac:dyDescent="0.25">
      <c r="A77" s="11" t="str">
        <f t="shared" si="12"/>
        <v>230 8th Ave N</v>
      </c>
      <c r="B77" s="11" t="str">
        <f t="shared" si="13"/>
        <v>A</v>
      </c>
      <c r="C77" s="11" t="str">
        <f t="shared" si="14"/>
        <v>Tacos El Tajin</v>
      </c>
      <c r="D77" s="11" t="str">
        <f t="shared" si="15"/>
        <v>Tue</v>
      </c>
      <c r="E77" s="11" t="str">
        <f t="shared" si="16"/>
        <v>10AM-2PM</v>
      </c>
      <c r="F77" s="10" t="str">
        <f t="shared" ca="1" si="17"/>
        <v>Review Pending</v>
      </c>
      <c r="G77" s="10">
        <f t="shared" si="18"/>
        <v>43903</v>
      </c>
      <c r="H77" s="11" t="str">
        <f t="shared" si="19"/>
        <v>SUVEND0000448</v>
      </c>
      <c r="I77" s="11">
        <f t="shared" si="20"/>
        <v>0</v>
      </c>
      <c r="J77" s="11" t="str">
        <f>Table2[[#This Row],[Neighborhood]]</f>
        <v>South Lake Union</v>
      </c>
      <c r="K77" s="11" t="str">
        <f t="shared" si="21"/>
        <v>Food Vehicle</v>
      </c>
      <c r="L77" s="12">
        <f t="shared" si="22"/>
        <v>0</v>
      </c>
    </row>
    <row r="78" spans="1:12" ht="15.75" x14ac:dyDescent="0.25">
      <c r="A78" s="11" t="str">
        <f t="shared" si="12"/>
        <v>230 8th Ave N</v>
      </c>
      <c r="B78" s="11" t="str">
        <f t="shared" si="13"/>
        <v>A</v>
      </c>
      <c r="C78" s="11" t="str">
        <f t="shared" si="14"/>
        <v>Tacos El Tajin</v>
      </c>
      <c r="D78" s="11" t="str">
        <f t="shared" si="15"/>
        <v>Wed</v>
      </c>
      <c r="E78" s="11" t="str">
        <f t="shared" si="16"/>
        <v>10AM-2PM</v>
      </c>
      <c r="F78" s="10" t="str">
        <f t="shared" ca="1" si="17"/>
        <v>Review Pending</v>
      </c>
      <c r="G78" s="10">
        <f t="shared" si="18"/>
        <v>43903</v>
      </c>
      <c r="H78" s="11" t="str">
        <f t="shared" si="19"/>
        <v>SUVEND0000448</v>
      </c>
      <c r="I78" s="11">
        <f t="shared" si="20"/>
        <v>0</v>
      </c>
      <c r="J78" s="11" t="str">
        <f>Table2[[#This Row],[Neighborhood]]</f>
        <v>South Lake Union</v>
      </c>
      <c r="K78" s="11" t="str">
        <f t="shared" si="21"/>
        <v>Food Vehicle</v>
      </c>
      <c r="L78" s="12">
        <f t="shared" si="22"/>
        <v>0</v>
      </c>
    </row>
    <row r="79" spans="1:12" ht="15.75" x14ac:dyDescent="0.25">
      <c r="A79" s="11" t="str">
        <f t="shared" si="12"/>
        <v>230 8th Ave N</v>
      </c>
      <c r="B79" s="11" t="str">
        <f t="shared" si="13"/>
        <v>A</v>
      </c>
      <c r="C79" s="11" t="str">
        <f t="shared" si="14"/>
        <v>Tacos El Tajin</v>
      </c>
      <c r="D79" s="11" t="str">
        <f t="shared" si="15"/>
        <v>Thu</v>
      </c>
      <c r="E79" s="11" t="str">
        <f t="shared" si="16"/>
        <v>10AM-2PM</v>
      </c>
      <c r="F79" s="10" t="str">
        <f t="shared" ca="1" si="17"/>
        <v>Review Pending</v>
      </c>
      <c r="G79" s="10">
        <f t="shared" si="18"/>
        <v>43903</v>
      </c>
      <c r="H79" s="11" t="str">
        <f t="shared" si="19"/>
        <v>SUVEND0000448</v>
      </c>
      <c r="I79" s="11">
        <f t="shared" si="20"/>
        <v>0</v>
      </c>
      <c r="J79" s="11" t="str">
        <f>Table2[[#This Row],[Neighborhood]]</f>
        <v>South Lake Union</v>
      </c>
      <c r="K79" s="11" t="str">
        <f t="shared" si="21"/>
        <v>Food Vehicle</v>
      </c>
      <c r="L79" s="12">
        <f t="shared" si="22"/>
        <v>0</v>
      </c>
    </row>
    <row r="80" spans="1:12" ht="15.75" x14ac:dyDescent="0.25">
      <c r="A80" s="11" t="str">
        <f t="shared" si="12"/>
        <v>230 8th Ave N</v>
      </c>
      <c r="B80" s="11" t="str">
        <f t="shared" si="13"/>
        <v>A</v>
      </c>
      <c r="C80" s="11" t="str">
        <f t="shared" si="14"/>
        <v>Tacos El Tajin</v>
      </c>
      <c r="D80" s="11" t="str">
        <f t="shared" si="15"/>
        <v>Fri</v>
      </c>
      <c r="E80" s="11" t="str">
        <f t="shared" si="16"/>
        <v>10AM-2PM</v>
      </c>
      <c r="F80" s="10" t="str">
        <f t="shared" ca="1" si="17"/>
        <v>Review Pending</v>
      </c>
      <c r="G80" s="10">
        <f t="shared" si="18"/>
        <v>43903</v>
      </c>
      <c r="H80" s="11" t="str">
        <f t="shared" si="19"/>
        <v>SUVEND0000448</v>
      </c>
      <c r="I80" s="11">
        <f t="shared" si="20"/>
        <v>0</v>
      </c>
      <c r="J80" s="11" t="str">
        <f>Table2[[#This Row],[Neighborhood]]</f>
        <v>South Lake Union</v>
      </c>
      <c r="K80" s="11" t="str">
        <f t="shared" si="21"/>
        <v>Food Vehicle</v>
      </c>
      <c r="L80" s="12">
        <f t="shared" si="22"/>
        <v>0</v>
      </c>
    </row>
    <row r="81" spans="1:12" ht="15.75" x14ac:dyDescent="0.25">
      <c r="A81" s="11" t="str">
        <f t="shared" si="12"/>
        <v>401 8th Ave N</v>
      </c>
      <c r="B81" s="11" t="str">
        <f t="shared" si="13"/>
        <v>A</v>
      </c>
      <c r="C81" s="11">
        <f t="shared" si="14"/>
        <v>0</v>
      </c>
      <c r="D81" s="11" t="str">
        <f t="shared" si="15"/>
        <v>Mon</v>
      </c>
      <c r="E81" s="11" t="str">
        <f t="shared" si="16"/>
        <v>10AM-2PM</v>
      </c>
      <c r="F81" s="10" t="str">
        <f t="shared" ca="1" si="17"/>
        <v>Accepting Applications</v>
      </c>
      <c r="G81" s="10">
        <f t="shared" si="18"/>
        <v>43745</v>
      </c>
      <c r="H81" s="11">
        <f t="shared" si="19"/>
        <v>0</v>
      </c>
      <c r="I81" s="11">
        <f t="shared" si="20"/>
        <v>0</v>
      </c>
      <c r="J81" s="11" t="str">
        <f>Table2[[#This Row],[Neighborhood]]</f>
        <v>South Lake Union</v>
      </c>
      <c r="K81" s="11" t="str">
        <f t="shared" si="21"/>
        <v>Food Vehicle</v>
      </c>
      <c r="L81" s="12">
        <f t="shared" si="22"/>
        <v>0</v>
      </c>
    </row>
    <row r="82" spans="1:12" ht="15.75" x14ac:dyDescent="0.25">
      <c r="A82" s="11" t="str">
        <f t="shared" si="12"/>
        <v>401 8th Ave N</v>
      </c>
      <c r="B82" s="11" t="str">
        <f t="shared" si="13"/>
        <v>B</v>
      </c>
      <c r="C82" s="11">
        <f t="shared" si="14"/>
        <v>0</v>
      </c>
      <c r="D82" s="11" t="str">
        <f t="shared" si="15"/>
        <v>Mon</v>
      </c>
      <c r="E82" s="11" t="str">
        <f t="shared" si="16"/>
        <v>10AM-2PM</v>
      </c>
      <c r="F82" s="10" t="str">
        <f t="shared" ca="1" si="17"/>
        <v>Accepting Applications</v>
      </c>
      <c r="G82" s="10">
        <f t="shared" si="18"/>
        <v>43768</v>
      </c>
      <c r="H82" s="11">
        <f t="shared" si="19"/>
        <v>0</v>
      </c>
      <c r="I82" s="11">
        <f t="shared" si="20"/>
        <v>0</v>
      </c>
      <c r="J82" s="11" t="str">
        <f>Table2[[#This Row],[Neighborhood]]</f>
        <v>South Lake Union</v>
      </c>
      <c r="K82" s="11" t="str">
        <f t="shared" si="21"/>
        <v>Food Vehicle</v>
      </c>
      <c r="L82" s="12">
        <f t="shared" si="22"/>
        <v>0</v>
      </c>
    </row>
    <row r="83" spans="1:12" ht="15.75" x14ac:dyDescent="0.25">
      <c r="A83" s="11" t="str">
        <f t="shared" si="12"/>
        <v>401 8th Ave N</v>
      </c>
      <c r="B83" s="11" t="str">
        <f t="shared" si="13"/>
        <v>A</v>
      </c>
      <c r="C83" s="11">
        <f t="shared" si="14"/>
        <v>0</v>
      </c>
      <c r="D83" s="11" t="str">
        <f t="shared" si="15"/>
        <v>Tue</v>
      </c>
      <c r="E83" s="11" t="str">
        <f t="shared" si="16"/>
        <v>10AM-2PM</v>
      </c>
      <c r="F83" s="10" t="str">
        <f t="shared" ca="1" si="17"/>
        <v>Accepting Applications</v>
      </c>
      <c r="G83" s="10">
        <f t="shared" si="18"/>
        <v>43745</v>
      </c>
      <c r="H83" s="11">
        <f t="shared" si="19"/>
        <v>0</v>
      </c>
      <c r="I83" s="11">
        <f t="shared" si="20"/>
        <v>0</v>
      </c>
      <c r="J83" s="11" t="str">
        <f>Table2[[#This Row],[Neighborhood]]</f>
        <v>South Lake Union</v>
      </c>
      <c r="K83" s="11" t="str">
        <f t="shared" si="21"/>
        <v>Food Vehicle</v>
      </c>
      <c r="L83" s="12">
        <f t="shared" si="22"/>
        <v>0</v>
      </c>
    </row>
    <row r="84" spans="1:12" ht="15.75" x14ac:dyDescent="0.25">
      <c r="A84" s="11" t="str">
        <f t="shared" si="12"/>
        <v>401 8th Ave N</v>
      </c>
      <c r="B84" s="11" t="str">
        <f t="shared" si="13"/>
        <v>B</v>
      </c>
      <c r="C84" s="11" t="str">
        <f t="shared" si="14"/>
        <v>The Piroshky Baking Company</v>
      </c>
      <c r="D84" s="11" t="str">
        <f t="shared" si="15"/>
        <v>Tue</v>
      </c>
      <c r="E84" s="11" t="str">
        <f t="shared" si="16"/>
        <v>10AM-2PM</v>
      </c>
      <c r="F84" s="10" t="str">
        <f t="shared" ca="1" si="17"/>
        <v>Expires on</v>
      </c>
      <c r="G84" s="10">
        <f t="shared" si="18"/>
        <v>44500</v>
      </c>
      <c r="H84" s="11">
        <f t="shared" si="19"/>
        <v>396235</v>
      </c>
      <c r="I84" s="11">
        <f t="shared" si="20"/>
        <v>600</v>
      </c>
      <c r="J84" s="11" t="str">
        <f>Table2[[#This Row],[Neighborhood]]</f>
        <v>South Lake Union</v>
      </c>
      <c r="K84" s="11" t="str">
        <f t="shared" si="21"/>
        <v>Food Vehicle</v>
      </c>
      <c r="L84" s="12">
        <f t="shared" si="22"/>
        <v>0</v>
      </c>
    </row>
    <row r="85" spans="1:12" ht="15.75" x14ac:dyDescent="0.25">
      <c r="A85" s="11" t="str">
        <f>Location</f>
        <v>401 8th Ave N</v>
      </c>
      <c r="B85" s="11" t="str">
        <f t="shared" si="13"/>
        <v>A</v>
      </c>
      <c r="C85" s="11" t="str">
        <f t="shared" si="14"/>
        <v>Panda Dim Sum</v>
      </c>
      <c r="D85" s="11" t="str">
        <f t="shared" si="15"/>
        <v>Wed</v>
      </c>
      <c r="E85" s="11" t="str">
        <f t="shared" si="16"/>
        <v>10AM-2PM</v>
      </c>
      <c r="F85" s="10" t="str">
        <f t="shared" ca="1" si="17"/>
        <v>Pending</v>
      </c>
      <c r="G85" s="10">
        <f t="shared" si="18"/>
        <v>43964</v>
      </c>
      <c r="H85" s="11" t="str">
        <f t="shared" si="19"/>
        <v>SUVEND0000469</v>
      </c>
      <c r="I85" s="11">
        <f t="shared" si="20"/>
        <v>0</v>
      </c>
      <c r="J85" s="11" t="str">
        <f>Table2[[#This Row],[Neighborhood]]</f>
        <v>South Lake Union</v>
      </c>
      <c r="K85" s="11" t="str">
        <f t="shared" si="21"/>
        <v>Food Vehicle</v>
      </c>
      <c r="L85" s="12">
        <f t="shared" si="22"/>
        <v>0</v>
      </c>
    </row>
    <row r="86" spans="1:12" ht="15.75" x14ac:dyDescent="0.25">
      <c r="A86" s="11" t="str">
        <f t="shared" si="12"/>
        <v>401 8th Ave N</v>
      </c>
      <c r="B86" s="11" t="str">
        <f t="shared" si="13"/>
        <v>B</v>
      </c>
      <c r="C86" s="11" t="str">
        <f t="shared" si="14"/>
        <v>The Piroshky Baking Company</v>
      </c>
      <c r="D86" s="11" t="str">
        <f t="shared" si="15"/>
        <v>Wed</v>
      </c>
      <c r="E86" s="11" t="str">
        <f t="shared" si="16"/>
        <v>10AM-2PM</v>
      </c>
      <c r="F86" s="10" t="str">
        <f t="shared" ca="1" si="17"/>
        <v>Expires on</v>
      </c>
      <c r="G86" s="10">
        <f t="shared" si="18"/>
        <v>44500</v>
      </c>
      <c r="H86" s="11">
        <f t="shared" si="19"/>
        <v>396235</v>
      </c>
      <c r="I86" s="11">
        <f t="shared" si="20"/>
        <v>600</v>
      </c>
      <c r="J86" s="11" t="str">
        <f>Table2[[#This Row],[Neighborhood]]</f>
        <v>South Lake Union</v>
      </c>
      <c r="K86" s="11" t="str">
        <f t="shared" si="21"/>
        <v>Food Vehicle</v>
      </c>
      <c r="L86" s="12">
        <f t="shared" si="22"/>
        <v>0</v>
      </c>
    </row>
    <row r="87" spans="1:12" ht="15.75" x14ac:dyDescent="0.25">
      <c r="A87" s="11" t="str">
        <f t="shared" si="12"/>
        <v>401 8th Ave N</v>
      </c>
      <c r="B87" s="11" t="str">
        <f t="shared" si="13"/>
        <v>A</v>
      </c>
      <c r="C87" s="11">
        <f t="shared" si="14"/>
        <v>0</v>
      </c>
      <c r="D87" s="11" t="str">
        <f t="shared" si="15"/>
        <v>Thu</v>
      </c>
      <c r="E87" s="11" t="str">
        <f t="shared" si="16"/>
        <v>10AM-2PM</v>
      </c>
      <c r="F87" s="10" t="str">
        <f t="shared" ca="1" si="17"/>
        <v>Accepting Applications</v>
      </c>
      <c r="G87" s="10">
        <f t="shared" si="18"/>
        <v>43745</v>
      </c>
      <c r="H87" s="11">
        <f t="shared" si="19"/>
        <v>0</v>
      </c>
      <c r="I87" s="11">
        <f t="shared" si="20"/>
        <v>0</v>
      </c>
      <c r="J87" s="11" t="str">
        <f>Table2[[#This Row],[Neighborhood]]</f>
        <v>Denny Triangle</v>
      </c>
      <c r="K87" s="11" t="str">
        <f t="shared" si="21"/>
        <v>Food Vehicle</v>
      </c>
      <c r="L87" s="12">
        <f t="shared" si="22"/>
        <v>0</v>
      </c>
    </row>
    <row r="88" spans="1:12" ht="15.75" x14ac:dyDescent="0.25">
      <c r="A88" s="11" t="str">
        <f t="shared" si="12"/>
        <v>401 8th Ave N</v>
      </c>
      <c r="B88" s="11" t="str">
        <f t="shared" si="13"/>
        <v>B</v>
      </c>
      <c r="C88" s="11" t="str">
        <f t="shared" si="14"/>
        <v xml:space="preserve">Seoul Bowl CO </v>
      </c>
      <c r="D88" s="11" t="str">
        <f t="shared" si="15"/>
        <v>Thu</v>
      </c>
      <c r="E88" s="11" t="str">
        <f t="shared" si="16"/>
        <v>10AM-2PM</v>
      </c>
      <c r="F88" s="10" t="str">
        <f t="shared" ca="1" si="17"/>
        <v>Expires on</v>
      </c>
      <c r="G88" s="10">
        <f t="shared" si="18"/>
        <v>44500</v>
      </c>
      <c r="H88" s="11">
        <f t="shared" si="19"/>
        <v>405274</v>
      </c>
      <c r="I88" s="11">
        <f t="shared" si="20"/>
        <v>624</v>
      </c>
      <c r="J88" s="11" t="str">
        <f>Table2[[#This Row],[Neighborhood]]</f>
        <v>Denny Triangle</v>
      </c>
      <c r="K88" s="11" t="str">
        <f t="shared" si="21"/>
        <v>Food Vehicle</v>
      </c>
      <c r="L88" s="12">
        <f t="shared" si="22"/>
        <v>0</v>
      </c>
    </row>
    <row r="89" spans="1:12" ht="15.75" x14ac:dyDescent="0.25">
      <c r="A89" s="11" t="str">
        <f t="shared" si="12"/>
        <v>401 8th Ave N</v>
      </c>
      <c r="B89" s="11" t="str">
        <f t="shared" si="13"/>
        <v>A</v>
      </c>
      <c r="C89" s="11">
        <f t="shared" si="14"/>
        <v>0</v>
      </c>
      <c r="D89" s="11" t="str">
        <f t="shared" si="15"/>
        <v>Fri</v>
      </c>
      <c r="E89" s="11" t="str">
        <f t="shared" si="16"/>
        <v>10AM-2PM</v>
      </c>
      <c r="F89" s="10" t="str">
        <f t="shared" ca="1" si="17"/>
        <v>Accepting Applications</v>
      </c>
      <c r="G89" s="10">
        <f t="shared" si="18"/>
        <v>43745</v>
      </c>
      <c r="H89" s="11">
        <f t="shared" si="19"/>
        <v>0</v>
      </c>
      <c r="I89" s="11">
        <f t="shared" si="20"/>
        <v>0</v>
      </c>
      <c r="J89" s="11" t="str">
        <f>Table2[[#This Row],[Neighborhood]]</f>
        <v>Denny Triangle</v>
      </c>
      <c r="K89" s="11" t="str">
        <f t="shared" si="21"/>
        <v>Food Vehicle</v>
      </c>
      <c r="L89" s="12">
        <f t="shared" si="22"/>
        <v>0</v>
      </c>
    </row>
    <row r="90" spans="1:12" ht="15.75" x14ac:dyDescent="0.25">
      <c r="A90" s="11" t="str">
        <f t="shared" si="12"/>
        <v>401 8th Ave N</v>
      </c>
      <c r="B90" s="11" t="str">
        <f t="shared" si="13"/>
        <v>B</v>
      </c>
      <c r="C90" s="11" t="str">
        <f t="shared" si="14"/>
        <v>The Piroshky Baking Company</v>
      </c>
      <c r="D90" s="11" t="str">
        <f t="shared" si="15"/>
        <v>Fri</v>
      </c>
      <c r="E90" s="11" t="str">
        <f t="shared" si="16"/>
        <v>10AM-2PM</v>
      </c>
      <c r="F90" s="10" t="str">
        <f t="shared" ca="1" si="17"/>
        <v>Expires on</v>
      </c>
      <c r="G90" s="10">
        <f t="shared" si="18"/>
        <v>44500</v>
      </c>
      <c r="H90" s="11">
        <f t="shared" si="19"/>
        <v>396235</v>
      </c>
      <c r="I90" s="11">
        <f t="shared" si="20"/>
        <v>600</v>
      </c>
      <c r="J90" s="11" t="str">
        <f>Table2[[#This Row],[Neighborhood]]</f>
        <v>Denny Triangle</v>
      </c>
      <c r="K90" s="11" t="str">
        <f t="shared" si="21"/>
        <v>Food Vehicle</v>
      </c>
      <c r="L90" s="12">
        <f t="shared" si="22"/>
        <v>0</v>
      </c>
    </row>
    <row r="91" spans="1:12" ht="15.75" x14ac:dyDescent="0.25">
      <c r="A91" s="11" t="str">
        <f t="shared" si="12"/>
        <v>235 9th Ave N on Thomas St</v>
      </c>
      <c r="B91" s="11" t="str">
        <f t="shared" si="13"/>
        <v>A</v>
      </c>
      <c r="C91" s="11" t="str">
        <f t="shared" si="14"/>
        <v>Naansense</v>
      </c>
      <c r="D91" s="11" t="str">
        <f t="shared" si="15"/>
        <v>Mon</v>
      </c>
      <c r="E91" s="11" t="str">
        <f t="shared" si="16"/>
        <v>10AM-2PM</v>
      </c>
      <c r="F91" s="10" t="str">
        <f t="shared" ca="1" si="17"/>
        <v>Review Pending</v>
      </c>
      <c r="G91" s="10">
        <f t="shared" si="18"/>
        <v>44023</v>
      </c>
      <c r="H91" s="11" t="str">
        <f t="shared" si="19"/>
        <v>SUVEND0000511</v>
      </c>
      <c r="I91" s="11">
        <f t="shared" si="20"/>
        <v>0</v>
      </c>
      <c r="J91" s="11" t="str">
        <f>Table2[[#This Row],[Neighborhood]]</f>
        <v>Denny Triangle</v>
      </c>
      <c r="K91" s="11" t="str">
        <f t="shared" si="21"/>
        <v>Food Vehicle</v>
      </c>
      <c r="L91" s="12">
        <f t="shared" si="22"/>
        <v>0</v>
      </c>
    </row>
    <row r="92" spans="1:12" ht="15.75" x14ac:dyDescent="0.25">
      <c r="A92" s="11" t="str">
        <f t="shared" si="12"/>
        <v>235 9th Ave N on Thomas St</v>
      </c>
      <c r="B92" s="11" t="str">
        <f t="shared" si="13"/>
        <v>A</v>
      </c>
      <c r="C92" s="11" t="str">
        <f t="shared" si="14"/>
        <v>Naansense</v>
      </c>
      <c r="D92" s="11" t="str">
        <f t="shared" si="15"/>
        <v>Tue</v>
      </c>
      <c r="E92" s="11" t="str">
        <f t="shared" si="16"/>
        <v>10AM-2PM</v>
      </c>
      <c r="F92" s="10" t="str">
        <f t="shared" ca="1" si="17"/>
        <v>Review Pending</v>
      </c>
      <c r="G92" s="10">
        <f t="shared" si="18"/>
        <v>44023</v>
      </c>
      <c r="H92" s="11" t="str">
        <f>PermitNo</f>
        <v>SUVEND0000511</v>
      </c>
      <c r="I92" s="11">
        <f t="shared" si="20"/>
        <v>0</v>
      </c>
      <c r="J92" s="11" t="str">
        <f>Table2[[#This Row],[Neighborhood]]</f>
        <v>South Lake Union</v>
      </c>
      <c r="K92" s="11" t="str">
        <f t="shared" si="21"/>
        <v>Food Vehicle</v>
      </c>
      <c r="L92" s="12">
        <f t="shared" si="22"/>
        <v>0</v>
      </c>
    </row>
    <row r="93" spans="1:12" ht="15.75" x14ac:dyDescent="0.25">
      <c r="A93" s="11" t="str">
        <f t="shared" si="12"/>
        <v>235 9th Ave N on Thomas St</v>
      </c>
      <c r="B93" s="11" t="str">
        <f t="shared" si="13"/>
        <v>A</v>
      </c>
      <c r="C93" s="11" t="str">
        <f t="shared" si="14"/>
        <v>Naansense</v>
      </c>
      <c r="D93" s="11" t="str">
        <f t="shared" si="15"/>
        <v>Wed</v>
      </c>
      <c r="E93" s="11" t="str">
        <f t="shared" si="16"/>
        <v>10AM-2PM</v>
      </c>
      <c r="F93" s="10" t="str">
        <f t="shared" ca="1" si="17"/>
        <v>Review Pending</v>
      </c>
      <c r="G93" s="10">
        <f t="shared" si="18"/>
        <v>44023</v>
      </c>
      <c r="H93" s="11" t="str">
        <f t="shared" si="19"/>
        <v>SUVEND0000511</v>
      </c>
      <c r="I93" s="11">
        <f t="shared" si="20"/>
        <v>0</v>
      </c>
      <c r="J93" s="11" t="str">
        <f>Table2[[#This Row],[Neighborhood]]</f>
        <v>South Lake Union</v>
      </c>
      <c r="K93" s="11" t="str">
        <f t="shared" si="21"/>
        <v>Food Vehicle</v>
      </c>
      <c r="L93" s="12">
        <f t="shared" si="22"/>
        <v>0</v>
      </c>
    </row>
    <row r="94" spans="1:12" ht="15.75" x14ac:dyDescent="0.25">
      <c r="A94" s="11" t="str">
        <f t="shared" si="12"/>
        <v>235 9th Ave N on Thomas St</v>
      </c>
      <c r="B94" s="11" t="str">
        <f t="shared" si="13"/>
        <v>A</v>
      </c>
      <c r="C94" s="11" t="str">
        <f t="shared" si="14"/>
        <v>Naansense</v>
      </c>
      <c r="D94" s="11" t="str">
        <f t="shared" si="15"/>
        <v>Thu</v>
      </c>
      <c r="E94" s="11" t="str">
        <f t="shared" si="16"/>
        <v>10AM-2PM</v>
      </c>
      <c r="F94" s="10" t="str">
        <f t="shared" ca="1" si="17"/>
        <v>Review Pending</v>
      </c>
      <c r="G94" s="10">
        <f t="shared" si="18"/>
        <v>44023</v>
      </c>
      <c r="H94" s="11" t="str">
        <f t="shared" si="19"/>
        <v>SUVEND0000511</v>
      </c>
      <c r="I94" s="11">
        <f t="shared" si="20"/>
        <v>0</v>
      </c>
      <c r="J94" s="11" t="str">
        <f>Table2[[#This Row],[Neighborhood]]</f>
        <v>South Lake Union</v>
      </c>
      <c r="K94" s="11" t="str">
        <f t="shared" si="21"/>
        <v>Food Vehicle</v>
      </c>
      <c r="L94" s="12">
        <f t="shared" si="22"/>
        <v>0</v>
      </c>
    </row>
    <row r="95" spans="1:12" ht="15.75" x14ac:dyDescent="0.25">
      <c r="A95" s="11" t="str">
        <f t="shared" si="12"/>
        <v>235 9th Ave N on Thomas St</v>
      </c>
      <c r="B95" s="11" t="str">
        <f t="shared" si="13"/>
        <v>A</v>
      </c>
      <c r="C95" s="11" t="str">
        <f t="shared" si="14"/>
        <v>Naansense</v>
      </c>
      <c r="D95" s="11" t="str">
        <f t="shared" si="15"/>
        <v>Fri</v>
      </c>
      <c r="E95" s="11" t="str">
        <f t="shared" si="16"/>
        <v>10AM-2PM</v>
      </c>
      <c r="F95" s="10" t="str">
        <f t="shared" ca="1" si="17"/>
        <v>Review Pending</v>
      </c>
      <c r="G95" s="10">
        <f t="shared" si="18"/>
        <v>44023</v>
      </c>
      <c r="H95" s="11" t="str">
        <f t="shared" si="19"/>
        <v>SUVEND0000511</v>
      </c>
      <c r="I95" s="11">
        <f t="shared" si="20"/>
        <v>0</v>
      </c>
      <c r="J95" s="11" t="str">
        <f>Table2[[#This Row],[Neighborhood]]</f>
        <v>South Lake Union</v>
      </c>
      <c r="K95" s="11" t="str">
        <f t="shared" si="21"/>
        <v>Food Vehicle</v>
      </c>
      <c r="L95" s="12">
        <f t="shared" si="22"/>
        <v>0</v>
      </c>
    </row>
    <row r="96" spans="1:12" ht="15.75" x14ac:dyDescent="0.25">
      <c r="A96" s="11" t="str">
        <f t="shared" si="12"/>
        <v>235 9th Ave N on Thomas St</v>
      </c>
      <c r="B96" s="11" t="str">
        <f t="shared" si="13"/>
        <v>B</v>
      </c>
      <c r="C96" s="11">
        <f t="shared" si="14"/>
        <v>0</v>
      </c>
      <c r="D96" s="11">
        <f t="shared" si="15"/>
        <v>0</v>
      </c>
      <c r="E96" s="11">
        <f t="shared" si="16"/>
        <v>0</v>
      </c>
      <c r="F96" s="10" t="str">
        <f t="shared" ca="1" si="17"/>
        <v>Not Eligible</v>
      </c>
      <c r="G96" s="10">
        <f t="shared" si="18"/>
        <v>43480</v>
      </c>
      <c r="H96" s="11">
        <f t="shared" si="19"/>
        <v>0</v>
      </c>
      <c r="I96" s="11">
        <f t="shared" si="20"/>
        <v>0</v>
      </c>
      <c r="J96" s="11" t="str">
        <f>Table2[[#This Row],[Neighborhood]]</f>
        <v>South Lake Union</v>
      </c>
      <c r="K96" s="11" t="str">
        <f t="shared" si="21"/>
        <v>Food Vehicle</v>
      </c>
      <c r="L96" s="12" t="str">
        <f t="shared" si="22"/>
        <v>No renewal for 2019. Does not meet 50' setback from food service establishment</v>
      </c>
    </row>
    <row r="97" spans="1:12" ht="15.75" x14ac:dyDescent="0.25">
      <c r="A97" s="11" t="str">
        <f t="shared" si="12"/>
        <v>400 9th Ave</v>
      </c>
      <c r="B97" s="11" t="str">
        <f t="shared" si="13"/>
        <v>A</v>
      </c>
      <c r="C97" s="11">
        <f t="shared" si="14"/>
        <v>0</v>
      </c>
      <c r="D97" s="11">
        <f t="shared" si="15"/>
        <v>0</v>
      </c>
      <c r="E97" s="11" t="str">
        <f t="shared" si="16"/>
        <v>Not Eligible</v>
      </c>
      <c r="F97" s="10" t="str">
        <f t="shared" ca="1" si="17"/>
        <v>Not Eligible</v>
      </c>
      <c r="G97" s="10">
        <f t="shared" si="18"/>
        <v>42341</v>
      </c>
      <c r="H97" s="11">
        <f t="shared" si="19"/>
        <v>0</v>
      </c>
      <c r="I97" s="11">
        <f t="shared" si="20"/>
        <v>0</v>
      </c>
      <c r="J97" s="11" t="str">
        <f>Table2[[#This Row],[Neighborhood]]</f>
        <v>South Lake Union</v>
      </c>
      <c r="K97" s="11" t="str">
        <f t="shared" si="21"/>
        <v>Food Vehicle</v>
      </c>
      <c r="L97" s="12">
        <f t="shared" si="22"/>
        <v>0</v>
      </c>
    </row>
    <row r="98" spans="1:12" ht="15.75" x14ac:dyDescent="0.25">
      <c r="A98" s="11" t="str">
        <f t="shared" si="12"/>
        <v>1924 9th Ave</v>
      </c>
      <c r="B98" s="11" t="str">
        <f t="shared" si="13"/>
        <v>A</v>
      </c>
      <c r="C98" s="11" t="str">
        <f t="shared" si="14"/>
        <v>Zaytoona</v>
      </c>
      <c r="D98" s="11" t="str">
        <f t="shared" si="15"/>
        <v>Tues</v>
      </c>
      <c r="E98" s="11" t="str">
        <f t="shared" si="16"/>
        <v>10AM-2PM</v>
      </c>
      <c r="F98" s="10" t="str">
        <f t="shared" ca="1" si="17"/>
        <v>Applied</v>
      </c>
      <c r="G98" s="10">
        <f t="shared" si="18"/>
        <v>43886</v>
      </c>
      <c r="H98" s="11" t="str">
        <f t="shared" si="19"/>
        <v>SUVEND0000437</v>
      </c>
      <c r="I98" s="11">
        <f t="shared" si="20"/>
        <v>0</v>
      </c>
      <c r="J98" s="11" t="str">
        <f>Table2[[#This Row],[Neighborhood]]</f>
        <v>South Lake Union</v>
      </c>
      <c r="K98" s="11" t="str">
        <f t="shared" si="21"/>
        <v>Food Vehicle</v>
      </c>
      <c r="L98" s="12">
        <f t="shared" si="22"/>
        <v>0</v>
      </c>
    </row>
    <row r="99" spans="1:12" ht="15.75" x14ac:dyDescent="0.25">
      <c r="A99" s="11" t="str">
        <f t="shared" si="12"/>
        <v>2000 9th Ave on Virginia St</v>
      </c>
      <c r="B99" s="11" t="str">
        <f t="shared" si="13"/>
        <v>A</v>
      </c>
      <c r="C99" s="11" t="str">
        <f t="shared" si="14"/>
        <v>Pocket Food Service</v>
      </c>
      <c r="D99" s="11" t="str">
        <f t="shared" si="15"/>
        <v>Mon</v>
      </c>
      <c r="E99" s="11" t="str">
        <f t="shared" si="16"/>
        <v>10AM-2PM</v>
      </c>
      <c r="F99" s="10" t="str">
        <f t="shared" ca="1" si="17"/>
        <v>Expires on</v>
      </c>
      <c r="G99" s="10">
        <f t="shared" si="18"/>
        <v>44500</v>
      </c>
      <c r="H99" s="11" t="str">
        <f t="shared" si="19"/>
        <v>SUVEND0000267</v>
      </c>
      <c r="I99" s="11">
        <f t="shared" si="20"/>
        <v>0</v>
      </c>
      <c r="J99" s="11" t="str">
        <f>Table2[[#This Row],[Neighborhood]]</f>
        <v>Denny Triangle</v>
      </c>
      <c r="K99" s="11" t="str">
        <f t="shared" si="21"/>
        <v>Food Vehicle</v>
      </c>
      <c r="L99" s="12">
        <f t="shared" si="22"/>
        <v>0</v>
      </c>
    </row>
    <row r="100" spans="1:12" ht="15.75" x14ac:dyDescent="0.25">
      <c r="A100" s="11" t="str">
        <f t="shared" si="12"/>
        <v>2000 9th Ave on Virginia St</v>
      </c>
      <c r="B100" s="11" t="str">
        <f t="shared" si="13"/>
        <v>B</v>
      </c>
      <c r="C100" s="11" t="str">
        <f t="shared" si="14"/>
        <v>Yummy Box</v>
      </c>
      <c r="D100" s="11" t="str">
        <f t="shared" si="15"/>
        <v>Mon</v>
      </c>
      <c r="E100" s="11" t="str">
        <f t="shared" si="16"/>
        <v>10AM-2PM</v>
      </c>
      <c r="F100" s="10" t="str">
        <f t="shared" ca="1" si="17"/>
        <v>Expires on</v>
      </c>
      <c r="G100" s="10">
        <f t="shared" si="18"/>
        <v>44500</v>
      </c>
      <c r="H100" s="11" t="str">
        <f t="shared" si="19"/>
        <v>SUVEND0000303</v>
      </c>
      <c r="I100" s="11">
        <f t="shared" si="20"/>
        <v>0</v>
      </c>
      <c r="J100" s="11" t="str">
        <f>Table2[[#This Row],[Neighborhood]]</f>
        <v>Denny Triangle</v>
      </c>
      <c r="K100" s="11" t="str">
        <f t="shared" si="21"/>
        <v>Food Vehicle</v>
      </c>
      <c r="L100" s="12">
        <f t="shared" si="22"/>
        <v>0</v>
      </c>
    </row>
    <row r="101" spans="1:12" ht="15.75" x14ac:dyDescent="0.25">
      <c r="A101" s="11" t="str">
        <f t="shared" si="12"/>
        <v>2000 9th Ave on Virginia St</v>
      </c>
      <c r="B101" s="11" t="str">
        <f t="shared" si="13"/>
        <v>A</v>
      </c>
      <c r="C101" s="11" t="str">
        <f t="shared" si="14"/>
        <v>Djung on Wheels</v>
      </c>
      <c r="D101" s="11" t="str">
        <f t="shared" si="15"/>
        <v>Tue</v>
      </c>
      <c r="E101" s="11" t="str">
        <f t="shared" si="16"/>
        <v>10AM-2PM</v>
      </c>
      <c r="F101" s="10" t="str">
        <f t="shared" ca="1" si="17"/>
        <v>Expires on</v>
      </c>
      <c r="G101" s="10">
        <f t="shared" si="18"/>
        <v>44500</v>
      </c>
      <c r="H101" s="11" t="str">
        <f t="shared" si="19"/>
        <v>SUVEND0000261</v>
      </c>
      <c r="I101" s="11">
        <f t="shared" si="20"/>
        <v>0</v>
      </c>
      <c r="J101" s="11" t="str">
        <f>Table2[[#This Row],[Neighborhood]]</f>
        <v>Denny Triangle</v>
      </c>
      <c r="K101" s="11" t="str">
        <f t="shared" si="21"/>
        <v>Food Vehicle</v>
      </c>
      <c r="L101" s="12">
        <f t="shared" si="22"/>
        <v>0</v>
      </c>
    </row>
    <row r="102" spans="1:12" ht="15.75" x14ac:dyDescent="0.25">
      <c r="A102" s="11" t="str">
        <f t="shared" si="12"/>
        <v>2000 9th Ave on Virginia St</v>
      </c>
      <c r="B102" s="11" t="str">
        <f t="shared" si="13"/>
        <v>B</v>
      </c>
      <c r="C102" s="11">
        <f t="shared" si="14"/>
        <v>0</v>
      </c>
      <c r="D102" s="11" t="str">
        <f t="shared" si="15"/>
        <v>Tue</v>
      </c>
      <c r="E102" s="11" t="str">
        <f t="shared" si="16"/>
        <v>Not Eligible</v>
      </c>
      <c r="F102" s="10" t="str">
        <f t="shared" ca="1" si="17"/>
        <v>Not Eligible</v>
      </c>
      <c r="G102" s="10">
        <f t="shared" si="18"/>
        <v>0</v>
      </c>
      <c r="H102" s="11">
        <f t="shared" si="19"/>
        <v>0</v>
      </c>
      <c r="I102" s="11">
        <f t="shared" si="20"/>
        <v>0</v>
      </c>
      <c r="J102" s="11" t="str">
        <f>Table2[[#This Row],[Neighborhood]]</f>
        <v>Denny Triangle</v>
      </c>
      <c r="K102" s="11" t="str">
        <f t="shared" si="21"/>
        <v>Food Vehicle</v>
      </c>
      <c r="L102" s="12">
        <f t="shared" si="22"/>
        <v>0</v>
      </c>
    </row>
    <row r="103" spans="1:12" ht="15.75" x14ac:dyDescent="0.25">
      <c r="A103" s="11" t="str">
        <f t="shared" si="12"/>
        <v>2000 9th Ave on Virginia St</v>
      </c>
      <c r="B103" s="11" t="str">
        <f t="shared" si="13"/>
        <v>A</v>
      </c>
      <c r="C103" s="11" t="str">
        <f t="shared" si="14"/>
        <v>Pocket Food Service</v>
      </c>
      <c r="D103" s="11" t="str">
        <f t="shared" si="15"/>
        <v>Wed</v>
      </c>
      <c r="E103" s="11" t="str">
        <f t="shared" si="16"/>
        <v>10AM-2PM</v>
      </c>
      <c r="F103" s="10" t="str">
        <f t="shared" ca="1" si="17"/>
        <v>Expires on</v>
      </c>
      <c r="G103" s="10">
        <f t="shared" si="18"/>
        <v>44500</v>
      </c>
      <c r="H103" s="11" t="str">
        <f t="shared" si="19"/>
        <v>SUVEND0000267</v>
      </c>
      <c r="I103" s="11">
        <f t="shared" si="20"/>
        <v>0</v>
      </c>
      <c r="J103" s="11" t="str">
        <f>Table2[[#This Row],[Neighborhood]]</f>
        <v>Denny Triangle</v>
      </c>
      <c r="K103" s="11" t="str">
        <f t="shared" si="21"/>
        <v>Food Vehicle</v>
      </c>
      <c r="L103" s="12">
        <f t="shared" si="22"/>
        <v>0</v>
      </c>
    </row>
    <row r="104" spans="1:12" ht="15.75" x14ac:dyDescent="0.25">
      <c r="A104" s="11" t="str">
        <f t="shared" si="12"/>
        <v>2000 9th Ave on Virginia St</v>
      </c>
      <c r="B104" s="11" t="str">
        <f t="shared" si="13"/>
        <v>B</v>
      </c>
      <c r="C104" s="11" t="str">
        <f t="shared" si="14"/>
        <v>Chick N Fix</v>
      </c>
      <c r="D104" s="11" t="str">
        <f t="shared" si="15"/>
        <v>Wed</v>
      </c>
      <c r="E104" s="11" t="str">
        <f t="shared" si="16"/>
        <v>10AM-2PM</v>
      </c>
      <c r="F104" s="10" t="str">
        <f t="shared" ca="1" si="17"/>
        <v>Review Pending</v>
      </c>
      <c r="G104" s="10">
        <f t="shared" si="18"/>
        <v>43923</v>
      </c>
      <c r="H104" s="11" t="str">
        <f t="shared" si="19"/>
        <v>SUVEND0000447</v>
      </c>
      <c r="I104" s="11">
        <f t="shared" si="20"/>
        <v>0</v>
      </c>
      <c r="J104" s="11" t="str">
        <f>Table2[[#This Row],[Neighborhood]]</f>
        <v>Denny Triangle</v>
      </c>
      <c r="K104" s="11" t="str">
        <f t="shared" si="21"/>
        <v>Food Vehicle</v>
      </c>
      <c r="L104" s="12">
        <f t="shared" si="22"/>
        <v>0</v>
      </c>
    </row>
    <row r="105" spans="1:12" ht="15.75" x14ac:dyDescent="0.25">
      <c r="A105" s="11" t="str">
        <f t="shared" si="12"/>
        <v>2000 9th Ave on Virginia St</v>
      </c>
      <c r="B105" s="11" t="str">
        <f t="shared" si="13"/>
        <v>A</v>
      </c>
      <c r="C105" s="11" t="str">
        <f t="shared" si="14"/>
        <v>Djung on Wheels</v>
      </c>
      <c r="D105" s="11" t="str">
        <f t="shared" si="15"/>
        <v>Thu</v>
      </c>
      <c r="E105" s="11" t="str">
        <f t="shared" si="16"/>
        <v>10AM-2PM</v>
      </c>
      <c r="F105" s="10" t="str">
        <f t="shared" ca="1" si="17"/>
        <v>Expires on</v>
      </c>
      <c r="G105" s="10">
        <f t="shared" si="18"/>
        <v>44500</v>
      </c>
      <c r="H105" s="11" t="str">
        <f t="shared" si="19"/>
        <v>SUVEND0000261</v>
      </c>
      <c r="I105" s="11">
        <f t="shared" si="20"/>
        <v>0</v>
      </c>
      <c r="J105" s="11" t="str">
        <f>Table2[[#This Row],[Neighborhood]]</f>
        <v>Denny Triangle</v>
      </c>
      <c r="K105" s="11" t="str">
        <f t="shared" si="21"/>
        <v>Food Vehicle</v>
      </c>
      <c r="L105" s="12">
        <f t="shared" si="22"/>
        <v>0</v>
      </c>
    </row>
    <row r="106" spans="1:12" ht="15.75" x14ac:dyDescent="0.25">
      <c r="A106" s="11" t="str">
        <f t="shared" si="12"/>
        <v>2000 9th Ave on Virginia St</v>
      </c>
      <c r="B106" s="11" t="str">
        <f t="shared" si="13"/>
        <v>B</v>
      </c>
      <c r="C106" s="11">
        <f t="shared" si="14"/>
        <v>0</v>
      </c>
      <c r="D106" s="11" t="str">
        <f t="shared" si="15"/>
        <v>Thu</v>
      </c>
      <c r="E106" s="11" t="str">
        <f t="shared" si="16"/>
        <v>Not Eligible</v>
      </c>
      <c r="F106" s="10" t="str">
        <f t="shared" ca="1" si="17"/>
        <v>Not Eligible</v>
      </c>
      <c r="G106" s="10">
        <f t="shared" si="18"/>
        <v>0</v>
      </c>
      <c r="H106" s="11">
        <f t="shared" si="19"/>
        <v>0</v>
      </c>
      <c r="I106" s="11">
        <f t="shared" si="20"/>
        <v>0</v>
      </c>
      <c r="J106" s="11" t="str">
        <f>Table2[[#This Row],[Neighborhood]]</f>
        <v>Denny Triangle</v>
      </c>
      <c r="K106" s="11" t="str">
        <f t="shared" si="21"/>
        <v>Food Vehicle</v>
      </c>
      <c r="L106" s="12">
        <f t="shared" si="22"/>
        <v>0</v>
      </c>
    </row>
    <row r="107" spans="1:12" ht="15.75" x14ac:dyDescent="0.25">
      <c r="A107" s="11" t="str">
        <f t="shared" si="12"/>
        <v>2000 9th Ave on Virginia St</v>
      </c>
      <c r="B107" s="11" t="str">
        <f t="shared" si="13"/>
        <v>A</v>
      </c>
      <c r="C107" s="11" t="str">
        <f t="shared" si="14"/>
        <v>Momo Express</v>
      </c>
      <c r="D107" s="11" t="str">
        <f t="shared" si="15"/>
        <v>Fri</v>
      </c>
      <c r="E107" s="11" t="str">
        <f t="shared" si="16"/>
        <v>10AM-2PM</v>
      </c>
      <c r="F107" s="10" t="str">
        <f t="shared" ca="1" si="17"/>
        <v>Review Pending</v>
      </c>
      <c r="G107" s="10">
        <f t="shared" si="18"/>
        <v>43911</v>
      </c>
      <c r="H107" s="11" t="str">
        <f t="shared" si="19"/>
        <v>SUVEND0000455</v>
      </c>
      <c r="I107" s="11">
        <f t="shared" si="20"/>
        <v>0</v>
      </c>
      <c r="J107" s="11" t="str">
        <f>Table2[[#This Row],[Neighborhood]]</f>
        <v>Denny Triangle</v>
      </c>
      <c r="K107" s="11" t="str">
        <f t="shared" si="21"/>
        <v>Food Vehicle</v>
      </c>
      <c r="L107" s="12">
        <f t="shared" si="22"/>
        <v>0</v>
      </c>
    </row>
    <row r="108" spans="1:12" ht="15.75" x14ac:dyDescent="0.25">
      <c r="A108" s="11" t="str">
        <f t="shared" si="12"/>
        <v>2000 9th Ave on Virginia St</v>
      </c>
      <c r="B108" s="11" t="str">
        <f t="shared" si="13"/>
        <v>B</v>
      </c>
      <c r="C108" s="11" t="str">
        <f t="shared" si="14"/>
        <v>Pocket Food Service</v>
      </c>
      <c r="D108" s="11" t="str">
        <f t="shared" si="15"/>
        <v>Fri</v>
      </c>
      <c r="E108" s="11" t="str">
        <f t="shared" si="16"/>
        <v>10AM-2PM</v>
      </c>
      <c r="F108" s="10" t="str">
        <f t="shared" ca="1" si="17"/>
        <v>Expires on</v>
      </c>
      <c r="G108" s="10">
        <f t="shared" si="18"/>
        <v>44500</v>
      </c>
      <c r="H108" s="11" t="str">
        <f t="shared" si="19"/>
        <v>SUVEND0000267</v>
      </c>
      <c r="I108" s="11">
        <f t="shared" si="20"/>
        <v>0</v>
      </c>
      <c r="J108" s="11" t="str">
        <f>Table2[[#This Row],[Neighborhood]]</f>
        <v>Denny Triangle</v>
      </c>
      <c r="K108" s="11" t="str">
        <f t="shared" si="21"/>
        <v>Food Vehicle</v>
      </c>
      <c r="L108" s="12">
        <f t="shared" si="22"/>
        <v>0</v>
      </c>
    </row>
    <row r="109" spans="1:12" ht="15.75" x14ac:dyDescent="0.25">
      <c r="A109" s="11" t="str">
        <f t="shared" si="12"/>
        <v>2209 9th Ave</v>
      </c>
      <c r="B109" s="11" t="str">
        <f t="shared" si="13"/>
        <v>A</v>
      </c>
      <c r="C109" s="11" t="str">
        <f t="shared" si="14"/>
        <v>Athena's</v>
      </c>
      <c r="D109" s="11" t="str">
        <f t="shared" si="15"/>
        <v>Mon</v>
      </c>
      <c r="E109" s="11" t="str">
        <f t="shared" si="16"/>
        <v>8AM-8PM</v>
      </c>
      <c r="F109" s="10" t="str">
        <f t="shared" ca="1" si="17"/>
        <v>Approved</v>
      </c>
      <c r="G109" s="10">
        <f t="shared" si="18"/>
        <v>43896</v>
      </c>
      <c r="H109" s="11" t="str">
        <f t="shared" si="19"/>
        <v>SUVEND0000407</v>
      </c>
      <c r="I109" s="11">
        <f t="shared" si="20"/>
        <v>0</v>
      </c>
      <c r="J109" s="11" t="str">
        <f>Table2[[#This Row],[Neighborhood]]</f>
        <v>Denny Triangle</v>
      </c>
      <c r="K109" s="11" t="str">
        <f t="shared" si="21"/>
        <v>Food Vehicle</v>
      </c>
      <c r="L109" s="12" t="str">
        <f t="shared" si="22"/>
        <v>Left Side, Unhitched Trailer</v>
      </c>
    </row>
    <row r="110" spans="1:12" ht="15.75" x14ac:dyDescent="0.25">
      <c r="A110" s="11" t="str">
        <f t="shared" si="12"/>
        <v>2209 9th Ave</v>
      </c>
      <c r="B110" s="11" t="str">
        <f t="shared" si="13"/>
        <v>B</v>
      </c>
      <c r="C110" s="11" t="str">
        <f t="shared" si="14"/>
        <v xml:space="preserve">A Fire Inside </v>
      </c>
      <c r="D110" s="11" t="str">
        <f t="shared" si="15"/>
        <v>Mon</v>
      </c>
      <c r="E110" s="11" t="str">
        <f t="shared" si="16"/>
        <v>10AM-2PM</v>
      </c>
      <c r="F110" s="10" t="str">
        <f t="shared" ca="1" si="17"/>
        <v>Expires on</v>
      </c>
      <c r="G110" s="10">
        <f t="shared" si="18"/>
        <v>44500</v>
      </c>
      <c r="H110" s="11" t="str">
        <f t="shared" si="19"/>
        <v>SUVEND0000381</v>
      </c>
      <c r="I110" s="11">
        <f>DecalNo</f>
        <v>0</v>
      </c>
      <c r="J110" s="11" t="str">
        <f>Table2[[#This Row],[Neighborhood]]</f>
        <v>Denny Triangle</v>
      </c>
      <c r="K110" s="11" t="str">
        <f t="shared" si="21"/>
        <v>Food Vehicle</v>
      </c>
      <c r="L110" s="12" t="str">
        <f t="shared" si="22"/>
        <v>Left Side, Unhitched Trailer</v>
      </c>
    </row>
    <row r="111" spans="1:12" ht="15.75" x14ac:dyDescent="0.25">
      <c r="A111" s="11" t="str">
        <f t="shared" si="12"/>
        <v>2209 9th Ave</v>
      </c>
      <c r="B111" s="11" t="str">
        <f t="shared" si="13"/>
        <v>A</v>
      </c>
      <c r="C111" s="11" t="str">
        <f t="shared" si="14"/>
        <v>Athena's</v>
      </c>
      <c r="D111" s="11" t="str">
        <f t="shared" si="15"/>
        <v>Tue</v>
      </c>
      <c r="E111" s="11" t="str">
        <f t="shared" si="16"/>
        <v>8AM-8PM</v>
      </c>
      <c r="F111" s="10" t="str">
        <f t="shared" ca="1" si="17"/>
        <v>Approved</v>
      </c>
      <c r="G111" s="10">
        <f t="shared" si="18"/>
        <v>43896</v>
      </c>
      <c r="H111" s="11" t="str">
        <f t="shared" si="19"/>
        <v>SUVEND0000407</v>
      </c>
      <c r="I111" s="11">
        <f>DecalNo</f>
        <v>0</v>
      </c>
      <c r="J111" s="11" t="str">
        <f>Table2[[#This Row],[Neighborhood]]</f>
        <v>Denny Triangle</v>
      </c>
      <c r="K111" s="11" t="str">
        <f t="shared" si="21"/>
        <v>Food Vehicle</v>
      </c>
      <c r="L111" s="12" t="str">
        <f t="shared" si="22"/>
        <v>Left Side Vending, Truck and Trailer</v>
      </c>
    </row>
    <row r="112" spans="1:12" ht="15.75" x14ac:dyDescent="0.25">
      <c r="A112" s="11" t="str">
        <f t="shared" si="12"/>
        <v>2209 9th Ave</v>
      </c>
      <c r="B112" s="11" t="str">
        <f t="shared" si="13"/>
        <v>B</v>
      </c>
      <c r="C112" s="11">
        <f t="shared" si="14"/>
        <v>0</v>
      </c>
      <c r="D112" s="11" t="str">
        <f t="shared" si="15"/>
        <v>Tue</v>
      </c>
      <c r="E112" s="11" t="str">
        <f t="shared" si="16"/>
        <v>10AM-2PM</v>
      </c>
      <c r="F112" s="10" t="str">
        <f t="shared" ca="1" si="17"/>
        <v>Not Eligible</v>
      </c>
      <c r="G112" s="10">
        <f t="shared" si="18"/>
        <v>43850</v>
      </c>
      <c r="H112" s="11">
        <f t="shared" si="19"/>
        <v>0</v>
      </c>
      <c r="I112" s="11">
        <f t="shared" si="20"/>
        <v>0</v>
      </c>
      <c r="J112" s="11" t="str">
        <f>Table2[[#This Row],[Neighborhood]]</f>
        <v>Denny Triangle</v>
      </c>
      <c r="K112" s="11" t="str">
        <f t="shared" si="21"/>
        <v>Food Vehicle</v>
      </c>
      <c r="L112" s="12" t="str">
        <f t="shared" si="22"/>
        <v>Not elgible unless truck is less than 20'</v>
      </c>
    </row>
    <row r="113" spans="1:12" ht="15.75" x14ac:dyDescent="0.25">
      <c r="A113" s="11" t="str">
        <f t="shared" si="12"/>
        <v>2209 9th Ave</v>
      </c>
      <c r="B113" s="11" t="str">
        <f t="shared" si="13"/>
        <v>A</v>
      </c>
      <c r="C113" s="11" t="str">
        <f t="shared" si="14"/>
        <v xml:space="preserve">Athena's 
</v>
      </c>
      <c r="D113" s="11" t="str">
        <f t="shared" si="15"/>
        <v>Wed</v>
      </c>
      <c r="E113" s="11" t="str">
        <f t="shared" si="16"/>
        <v>8AM-8PM</v>
      </c>
      <c r="F113" s="10" t="str">
        <f t="shared" ca="1" si="17"/>
        <v>Approved</v>
      </c>
      <c r="G113" s="10">
        <f t="shared" si="18"/>
        <v>43896</v>
      </c>
      <c r="H113" s="11" t="str">
        <f t="shared" si="19"/>
        <v>SUVEND0000407</v>
      </c>
      <c r="I113" s="11">
        <f t="shared" si="20"/>
        <v>0</v>
      </c>
      <c r="J113" s="11" t="str">
        <f>Table2[[#This Row],[Neighborhood]]</f>
        <v>Denny Triangle</v>
      </c>
      <c r="K113" s="11" t="str">
        <f t="shared" si="21"/>
        <v>Food Vehicle</v>
      </c>
      <c r="L113" s="12" t="s">
        <v>189</v>
      </c>
    </row>
    <row r="114" spans="1:12" ht="15.75" x14ac:dyDescent="0.25">
      <c r="A114" s="11" t="str">
        <f t="shared" si="12"/>
        <v>2209 9th Ave</v>
      </c>
      <c r="B114" s="11" t="str">
        <f t="shared" si="13"/>
        <v>B</v>
      </c>
      <c r="C114" s="11">
        <f t="shared" si="14"/>
        <v>0</v>
      </c>
      <c r="D114" s="11" t="str">
        <f t="shared" si="15"/>
        <v>Wed</v>
      </c>
      <c r="E114" s="11" t="str">
        <f t="shared" si="16"/>
        <v>10AM-2PM</v>
      </c>
      <c r="F114" s="10" t="str">
        <f t="shared" ca="1" si="17"/>
        <v>Not Eligible</v>
      </c>
      <c r="G114" s="10">
        <f t="shared" si="18"/>
        <v>0</v>
      </c>
      <c r="H114" s="11">
        <f t="shared" si="19"/>
        <v>0</v>
      </c>
      <c r="I114" s="11">
        <f t="shared" si="20"/>
        <v>0</v>
      </c>
      <c r="J114" s="11" t="str">
        <f>Table2[[#This Row],[Neighborhood]]</f>
        <v>Denny Triangle</v>
      </c>
      <c r="K114" s="11" t="str">
        <f t="shared" si="21"/>
        <v>Food Vehicle</v>
      </c>
      <c r="L114" s="12" t="str">
        <f t="shared" si="22"/>
        <v>Not elgible unless truck is less than 20'</v>
      </c>
    </row>
    <row r="115" spans="1:12" ht="15.75" x14ac:dyDescent="0.25">
      <c r="A115" s="11" t="str">
        <f t="shared" si="12"/>
        <v>2209 9th Ave</v>
      </c>
      <c r="B115" s="11" t="str">
        <f t="shared" si="13"/>
        <v>A</v>
      </c>
      <c r="C115" s="11" t="str">
        <f t="shared" si="14"/>
        <v xml:space="preserve">Athena's 
</v>
      </c>
      <c r="D115" s="11" t="str">
        <f t="shared" si="15"/>
        <v>Thu</v>
      </c>
      <c r="E115" s="11" t="str">
        <f t="shared" si="16"/>
        <v>8AM-8PM</v>
      </c>
      <c r="F115" s="10" t="str">
        <f ca="1">PermitStatus</f>
        <v>Approved</v>
      </c>
      <c r="G115" s="10">
        <f t="shared" si="18"/>
        <v>43896</v>
      </c>
      <c r="H115" s="11" t="str">
        <f>PermitNo</f>
        <v>SUVEND0000407</v>
      </c>
      <c r="I115" s="11">
        <f>DecalNo</f>
        <v>0</v>
      </c>
      <c r="J115" s="11" t="str">
        <f>Table2[[#This Row],[Neighborhood]]</f>
        <v>Denny Triangle</v>
      </c>
      <c r="K115" s="11" t="str">
        <f t="shared" si="21"/>
        <v>Food Vehicle</v>
      </c>
      <c r="L115" s="12" t="str">
        <f t="shared" si="22"/>
        <v>Left Side Vending, Truck and Trailer</v>
      </c>
    </row>
    <row r="116" spans="1:12" ht="15.75" x14ac:dyDescent="0.25">
      <c r="A116" s="11" t="str">
        <f t="shared" si="12"/>
        <v>2209 9th Ave</v>
      </c>
      <c r="B116" s="11" t="str">
        <f t="shared" si="13"/>
        <v>B</v>
      </c>
      <c r="C116" s="11">
        <f t="shared" si="14"/>
        <v>0</v>
      </c>
      <c r="D116" s="11" t="str">
        <f t="shared" si="15"/>
        <v>Thu</v>
      </c>
      <c r="E116" s="11" t="str">
        <f t="shared" si="16"/>
        <v>10AM-2PM</v>
      </c>
      <c r="F116" s="10" t="str">
        <f ca="1">PermitStatus</f>
        <v>Not Eligible</v>
      </c>
      <c r="G116" s="10">
        <f t="shared" si="18"/>
        <v>0</v>
      </c>
      <c r="H116" s="11">
        <f t="shared" si="19"/>
        <v>0</v>
      </c>
      <c r="I116" s="11">
        <f>DecalNo</f>
        <v>0</v>
      </c>
      <c r="J116" s="11" t="str">
        <f>Table2[[#This Row],[Neighborhood]]</f>
        <v>Denny Triangle</v>
      </c>
      <c r="K116" s="11" t="str">
        <f t="shared" si="21"/>
        <v>Food Vehicle</v>
      </c>
      <c r="L116" s="12" t="str">
        <f t="shared" si="22"/>
        <v>Not elgible unless truck is less than 20'</v>
      </c>
    </row>
    <row r="117" spans="1:12" ht="15.75" x14ac:dyDescent="0.25">
      <c r="A117" s="11" t="str">
        <f t="shared" si="12"/>
        <v>2209 9th Ave</v>
      </c>
      <c r="B117" s="11" t="str">
        <f t="shared" si="13"/>
        <v>A</v>
      </c>
      <c r="C117" s="11" t="str">
        <f t="shared" si="14"/>
        <v xml:space="preserve">Athena's 
</v>
      </c>
      <c r="D117" s="11" t="str">
        <f t="shared" si="15"/>
        <v>Fri</v>
      </c>
      <c r="E117" s="11" t="str">
        <f t="shared" si="16"/>
        <v>8AM-8PM</v>
      </c>
      <c r="F117" s="10" t="str">
        <f t="shared" ca="1" si="17"/>
        <v>Approved</v>
      </c>
      <c r="G117" s="10">
        <f t="shared" si="18"/>
        <v>43896</v>
      </c>
      <c r="H117" s="11" t="str">
        <f t="shared" si="19"/>
        <v>SUVEND0000407</v>
      </c>
      <c r="I117" s="11">
        <f t="shared" si="20"/>
        <v>0</v>
      </c>
      <c r="J117" s="11" t="str">
        <f>Table2[[#This Row],[Neighborhood]]</f>
        <v>Denny Triangle</v>
      </c>
      <c r="K117" s="11" t="str">
        <f t="shared" si="21"/>
        <v>Food Vehicle</v>
      </c>
      <c r="L117" s="12" t="str">
        <f t="shared" si="22"/>
        <v>Left Side Vending, Unhitched Trailer</v>
      </c>
    </row>
    <row r="118" spans="1:12" ht="15.75" x14ac:dyDescent="0.25">
      <c r="A118" s="11" t="str">
        <f t="shared" si="12"/>
        <v>2209 9th Ave</v>
      </c>
      <c r="B118" s="11" t="str">
        <f t="shared" si="13"/>
        <v>B</v>
      </c>
      <c r="C118" s="11" t="str">
        <f t="shared" si="14"/>
        <v>A Fire Inside</v>
      </c>
      <c r="D118" s="11" t="str">
        <f t="shared" si="15"/>
        <v>Fri</v>
      </c>
      <c r="E118" s="11" t="str">
        <f t="shared" si="16"/>
        <v>10AM-2PM</v>
      </c>
      <c r="F118" s="10" t="str">
        <f t="shared" ca="1" si="17"/>
        <v>Expires on</v>
      </c>
      <c r="G118" s="10">
        <f t="shared" si="18"/>
        <v>44500</v>
      </c>
      <c r="H118" s="11" t="str">
        <f t="shared" si="19"/>
        <v>SUVEND0000381</v>
      </c>
      <c r="I118" s="11">
        <f t="shared" si="20"/>
        <v>0</v>
      </c>
      <c r="J118" s="11" t="str">
        <f>Table2[[#This Row],[Neighborhood]]</f>
        <v>Denny Triangle</v>
      </c>
      <c r="K118" s="11" t="str">
        <f t="shared" si="21"/>
        <v>Food Vehicle</v>
      </c>
      <c r="L118" s="12" t="str">
        <f t="shared" si="22"/>
        <v xml:space="preserve">Left Side Vending, Unhitched Trailer </v>
      </c>
    </row>
    <row r="119" spans="1:12" ht="15.75" x14ac:dyDescent="0.25">
      <c r="A119" s="11" t="str">
        <f t="shared" si="12"/>
        <v>5014 14th Ave NW</v>
      </c>
      <c r="B119" s="11" t="str">
        <f t="shared" si="13"/>
        <v>A</v>
      </c>
      <c r="C119" s="11">
        <f t="shared" si="14"/>
        <v>0</v>
      </c>
      <c r="D119" s="11">
        <f t="shared" si="15"/>
        <v>0</v>
      </c>
      <c r="E119" s="11" t="str">
        <f t="shared" si="16"/>
        <v>10AM-2PM</v>
      </c>
      <c r="F119" s="10" t="str">
        <f t="shared" ca="1" si="17"/>
        <v>Not Eligible</v>
      </c>
      <c r="G119" s="10">
        <f t="shared" si="18"/>
        <v>43039</v>
      </c>
      <c r="H119" s="11">
        <f t="shared" si="19"/>
        <v>0</v>
      </c>
      <c r="I119" s="11">
        <f t="shared" si="20"/>
        <v>0</v>
      </c>
      <c r="J119" s="11" t="str">
        <f>Table2[[#This Row],[Neighborhood]]</f>
        <v>Ballard</v>
      </c>
      <c r="K119" s="11" t="str">
        <f t="shared" si="21"/>
        <v>Food Vehicle</v>
      </c>
      <c r="L119" s="12" t="str">
        <f t="shared" si="22"/>
        <v>Withing 50' of food establishment</v>
      </c>
    </row>
    <row r="120" spans="1:12" ht="15.75" x14ac:dyDescent="0.25">
      <c r="A120" s="11" t="str">
        <f t="shared" si="12"/>
        <v>936 N 34th  St</v>
      </c>
      <c r="B120" s="11" t="str">
        <f t="shared" si="13"/>
        <v>A</v>
      </c>
      <c r="C120" s="11" t="str">
        <f t="shared" si="14"/>
        <v>Bread and Circuses</v>
      </c>
      <c r="D120" s="11" t="str">
        <f t="shared" si="15"/>
        <v>Mon</v>
      </c>
      <c r="E120" s="11" t="str">
        <f t="shared" si="16"/>
        <v>5PM-9PM</v>
      </c>
      <c r="F120" s="10" t="str">
        <f t="shared" ca="1" si="17"/>
        <v>Pending</v>
      </c>
      <c r="G120" s="10">
        <f t="shared" si="18"/>
        <v>43902</v>
      </c>
      <c r="H120" s="11" t="str">
        <f t="shared" si="19"/>
        <v>SUVEND0000422</v>
      </c>
      <c r="I120" s="11">
        <f t="shared" si="20"/>
        <v>0</v>
      </c>
      <c r="J120" s="11" t="str">
        <f>Table2[[#This Row],[Neighborhood]]</f>
        <v>South Lake Union</v>
      </c>
      <c r="K120" s="11" t="str">
        <f t="shared" si="21"/>
        <v>Food Vehicle</v>
      </c>
      <c r="L120" s="12">
        <f t="shared" si="22"/>
        <v>0</v>
      </c>
    </row>
    <row r="121" spans="1:12" ht="15.75" x14ac:dyDescent="0.25">
      <c r="A121" s="11" t="str">
        <f t="shared" si="12"/>
        <v>936 N 34th  St</v>
      </c>
      <c r="B121" s="11" t="str">
        <f t="shared" si="13"/>
        <v>A</v>
      </c>
      <c r="C121" s="11" t="str">
        <f t="shared" si="14"/>
        <v>Hallava Falafel</v>
      </c>
      <c r="D121" s="11" t="str">
        <f t="shared" si="15"/>
        <v>Tues</v>
      </c>
      <c r="E121" s="11" t="str">
        <f t="shared" si="16"/>
        <v>5PM-9PM</v>
      </c>
      <c r="F121" s="10" t="str">
        <f t="shared" ca="1" si="17"/>
        <v>Pending</v>
      </c>
      <c r="G121" s="10">
        <f t="shared" si="18"/>
        <v>43902</v>
      </c>
      <c r="H121" s="11" t="str">
        <f t="shared" si="19"/>
        <v>SUVEND0000421</v>
      </c>
      <c r="I121" s="11">
        <f t="shared" si="20"/>
        <v>0</v>
      </c>
      <c r="J121" s="11" t="str">
        <f>Table2[[#This Row],[Neighborhood]]</f>
        <v>South Lake Union</v>
      </c>
      <c r="K121" s="11" t="str">
        <f t="shared" si="21"/>
        <v>Food Vehicle</v>
      </c>
      <c r="L121" s="12">
        <f t="shared" si="22"/>
        <v>0</v>
      </c>
    </row>
    <row r="122" spans="1:12" ht="15.75" x14ac:dyDescent="0.25">
      <c r="A122" s="11" t="str">
        <f t="shared" si="12"/>
        <v>936 N 34th  St</v>
      </c>
      <c r="B122" s="11" t="str">
        <f t="shared" si="13"/>
        <v>A</v>
      </c>
      <c r="C122" s="11" t="str">
        <f t="shared" si="14"/>
        <v>Bread and Circuses</v>
      </c>
      <c r="D122" s="11" t="str">
        <f t="shared" si="15"/>
        <v xml:space="preserve">Wed </v>
      </c>
      <c r="E122" s="11" t="str">
        <f t="shared" si="16"/>
        <v>5PM-9PM</v>
      </c>
      <c r="F122" s="10" t="str">
        <f t="shared" ca="1" si="17"/>
        <v>Pending</v>
      </c>
      <c r="G122" s="10">
        <f t="shared" si="18"/>
        <v>43902</v>
      </c>
      <c r="H122" s="11" t="str">
        <f t="shared" si="19"/>
        <v>SUVEND0000422</v>
      </c>
      <c r="I122" s="11">
        <f t="shared" si="20"/>
        <v>0</v>
      </c>
      <c r="J122" s="11" t="str">
        <f>Table2[[#This Row],[Neighborhood]]</f>
        <v>South Lake Union</v>
      </c>
      <c r="K122" s="11" t="str">
        <f t="shared" si="21"/>
        <v>Food Vehicle</v>
      </c>
      <c r="L122" s="12">
        <f t="shared" si="22"/>
        <v>0</v>
      </c>
    </row>
    <row r="123" spans="1:12" ht="15.75" x14ac:dyDescent="0.25">
      <c r="A123" s="11" t="str">
        <f t="shared" si="12"/>
        <v>936 N 34th  St</v>
      </c>
      <c r="B123" s="11" t="str">
        <f t="shared" si="13"/>
        <v>A</v>
      </c>
      <c r="C123" s="11" t="str">
        <f t="shared" si="14"/>
        <v>Hallava Falafel</v>
      </c>
      <c r="D123" s="11" t="str">
        <f t="shared" si="15"/>
        <v>Thurs</v>
      </c>
      <c r="E123" s="11" t="str">
        <f t="shared" si="16"/>
        <v>5PM-9PM</v>
      </c>
      <c r="F123" s="10" t="str">
        <f t="shared" ca="1" si="17"/>
        <v>Pending</v>
      </c>
      <c r="G123" s="10">
        <f t="shared" si="18"/>
        <v>43902</v>
      </c>
      <c r="H123" s="11" t="str">
        <f t="shared" si="19"/>
        <v>SUVEND0000421</v>
      </c>
      <c r="I123" s="11">
        <f t="shared" si="20"/>
        <v>0</v>
      </c>
      <c r="J123" s="11" t="str">
        <f>Table2[[#This Row],[Neighborhood]]</f>
        <v>South Lake Union</v>
      </c>
      <c r="K123" s="11" t="str">
        <f t="shared" si="21"/>
        <v>Food Vehicle</v>
      </c>
      <c r="L123" s="12">
        <f t="shared" si="22"/>
        <v>0</v>
      </c>
    </row>
    <row r="124" spans="1:12" ht="15.75" x14ac:dyDescent="0.25">
      <c r="A124" s="11" t="str">
        <f t="shared" si="12"/>
        <v>936 N 34th  St</v>
      </c>
      <c r="B124" s="11" t="str">
        <f t="shared" si="13"/>
        <v>A</v>
      </c>
      <c r="C124" s="11" t="str">
        <f t="shared" si="14"/>
        <v>Wood Shop BBQ</v>
      </c>
      <c r="D124" s="11" t="str">
        <f t="shared" si="15"/>
        <v>Fri</v>
      </c>
      <c r="E124" s="11" t="str">
        <f t="shared" si="16"/>
        <v>5PM-9PM</v>
      </c>
      <c r="F124" s="10" t="str">
        <f t="shared" ca="1" si="17"/>
        <v>Pending</v>
      </c>
      <c r="G124" s="10">
        <f t="shared" si="18"/>
        <v>43902</v>
      </c>
      <c r="H124" s="11" t="str">
        <f t="shared" si="19"/>
        <v>SUVEND0000426</v>
      </c>
      <c r="I124" s="11">
        <f t="shared" si="20"/>
        <v>0</v>
      </c>
      <c r="J124" s="11" t="str">
        <f>Table2[[#This Row],[Neighborhood]]</f>
        <v>South Lake Union</v>
      </c>
      <c r="K124" s="11" t="str">
        <f t="shared" si="21"/>
        <v>Food Vehicle</v>
      </c>
      <c r="L124" s="12">
        <f t="shared" si="22"/>
        <v>0</v>
      </c>
    </row>
    <row r="125" spans="1:12" ht="15.75" x14ac:dyDescent="0.25">
      <c r="A125" s="11" t="str">
        <f t="shared" si="12"/>
        <v>936 N 34th  St</v>
      </c>
      <c r="B125" s="11" t="str">
        <f t="shared" si="13"/>
        <v>A</v>
      </c>
      <c r="C125" s="11" t="str">
        <f t="shared" si="14"/>
        <v>Bread and Circuses</v>
      </c>
      <c r="D125" s="11" t="str">
        <f t="shared" si="15"/>
        <v>Sat</v>
      </c>
      <c r="E125" s="11" t="str">
        <f t="shared" si="16"/>
        <v>11AM-2PM,5PM-9PM</v>
      </c>
      <c r="F125" s="10" t="str">
        <f t="shared" ca="1" si="17"/>
        <v>Pending</v>
      </c>
      <c r="G125" s="10">
        <f t="shared" si="18"/>
        <v>43902</v>
      </c>
      <c r="H125" s="11" t="str">
        <f t="shared" si="19"/>
        <v>SUVEND0000422</v>
      </c>
      <c r="I125" s="11">
        <f t="shared" si="20"/>
        <v>0</v>
      </c>
      <c r="J125" s="11" t="str">
        <f>Table2[[#This Row],[Neighborhood]]</f>
        <v>South Lake Union</v>
      </c>
      <c r="K125" s="11" t="str">
        <f t="shared" si="21"/>
        <v>Food Vehicle</v>
      </c>
      <c r="L125" s="12">
        <f t="shared" si="22"/>
        <v>0</v>
      </c>
    </row>
    <row r="126" spans="1:12" ht="15.75" x14ac:dyDescent="0.25">
      <c r="A126" s="11" t="str">
        <f t="shared" si="12"/>
        <v>936 N 34th  St</v>
      </c>
      <c r="B126" s="11" t="str">
        <f t="shared" si="13"/>
        <v>A</v>
      </c>
      <c r="C126" s="11" t="str">
        <f t="shared" si="14"/>
        <v>Wood Shop BBQ</v>
      </c>
      <c r="D126" s="11" t="str">
        <f t="shared" si="15"/>
        <v>Sun</v>
      </c>
      <c r="E126" s="11" t="str">
        <f t="shared" si="16"/>
        <v>12PM-4PM,5PM-9PM</v>
      </c>
      <c r="F126" s="10" t="str">
        <f t="shared" ca="1" si="17"/>
        <v>Pending</v>
      </c>
      <c r="G126" s="10">
        <f t="shared" si="18"/>
        <v>43902</v>
      </c>
      <c r="H126" s="11" t="str">
        <f t="shared" si="19"/>
        <v>SUVEND0000426</v>
      </c>
      <c r="I126" s="11">
        <f t="shared" si="20"/>
        <v>0</v>
      </c>
      <c r="J126" s="11" t="str">
        <f>Table2[[#This Row],[Neighborhood]]</f>
        <v>South Lake Union</v>
      </c>
      <c r="K126" s="11" t="str">
        <f t="shared" si="21"/>
        <v>Food Vehicle</v>
      </c>
      <c r="L126" s="12">
        <f t="shared" si="22"/>
        <v>0</v>
      </c>
    </row>
    <row r="127" spans="1:12" ht="15.75" x14ac:dyDescent="0.25">
      <c r="A127" s="11" t="str">
        <f t="shared" si="12"/>
        <v>301 NE 100th St on 3rd Ave NE</v>
      </c>
      <c r="B127" s="11" t="str">
        <f t="shared" si="13"/>
        <v>A</v>
      </c>
      <c r="C127" s="11" t="str">
        <f t="shared" si="14"/>
        <v>Yummy Box</v>
      </c>
      <c r="D127" s="11" t="str">
        <f t="shared" si="15"/>
        <v>Mon</v>
      </c>
      <c r="E127" s="11" t="str">
        <f t="shared" si="16"/>
        <v>10AM-2PM</v>
      </c>
      <c r="F127" s="10" t="str">
        <f t="shared" ca="1" si="17"/>
        <v>Expires on</v>
      </c>
      <c r="G127" s="10">
        <f t="shared" si="18"/>
        <v>44500</v>
      </c>
      <c r="H127" s="11" t="str">
        <f t="shared" si="19"/>
        <v>SUVEND0000031</v>
      </c>
      <c r="I127" s="11">
        <f t="shared" si="20"/>
        <v>0</v>
      </c>
      <c r="J127" s="11" t="str">
        <f>Table2[[#This Row],[Neighborhood]]</f>
        <v>Greenlake</v>
      </c>
      <c r="K127" s="11" t="str">
        <f t="shared" si="21"/>
        <v>Food Vehicle</v>
      </c>
      <c r="L127" s="12">
        <f t="shared" si="22"/>
        <v>0</v>
      </c>
    </row>
    <row r="128" spans="1:12" ht="15.75" x14ac:dyDescent="0.25">
      <c r="A128" s="11" t="str">
        <f t="shared" ref="A128:A191" si="23">Location</f>
        <v>200 Boren Ave N</v>
      </c>
      <c r="B128" s="11" t="str">
        <f t="shared" ref="B128:B191" si="24">Site</f>
        <v>A</v>
      </c>
      <c r="C128" s="11" t="str">
        <f t="shared" ref="C128:C191" si="25">Vendor</f>
        <v>Djung on Wheels</v>
      </c>
      <c r="D128" s="11" t="str">
        <f t="shared" ref="D128:D191" si="26">Day</f>
        <v>Mon</v>
      </c>
      <c r="E128" s="11" t="str">
        <f t="shared" ref="E128:E191" si="27">Hours</f>
        <v>10AM-2PM</v>
      </c>
      <c r="F128" s="10" t="str">
        <f t="shared" ref="F128:F191" ca="1" si="28">PermitStatus</f>
        <v>Expires on</v>
      </c>
      <c r="G128" s="10">
        <f t="shared" ref="G128:G191" si="29">Date</f>
        <v>44500</v>
      </c>
      <c r="H128" s="11" t="str">
        <f t="shared" ref="H128:H191" si="30">PermitNo</f>
        <v>SUVEND0000323</v>
      </c>
      <c r="I128" s="11">
        <f t="shared" ref="I128:I191" si="31">DecalNo</f>
        <v>0</v>
      </c>
      <c r="J128" s="11" t="str">
        <f>Table2[[#This Row],[Neighborhood]]</f>
        <v>South Lake Union</v>
      </c>
      <c r="K128" s="11" t="str">
        <f t="shared" ref="K128:K191" si="32">PermitType</f>
        <v>Food Vehicle</v>
      </c>
      <c r="L128" s="12">
        <f t="shared" ref="L128:L191" si="33">Notes</f>
        <v>0</v>
      </c>
    </row>
    <row r="129" spans="1:12" ht="15.75" x14ac:dyDescent="0.25">
      <c r="A129" s="11" t="str">
        <f t="shared" si="23"/>
        <v>200 Boren Ave N</v>
      </c>
      <c r="B129" s="11" t="str">
        <f t="shared" si="24"/>
        <v>B</v>
      </c>
      <c r="C129" s="11" t="str">
        <f t="shared" si="25"/>
        <v>Mangia Me</v>
      </c>
      <c r="D129" s="11" t="str">
        <f t="shared" si="26"/>
        <v>Mon</v>
      </c>
      <c r="E129" s="11" t="str">
        <f t="shared" si="27"/>
        <v>10AM-2PM</v>
      </c>
      <c r="F129" s="10" t="str">
        <f t="shared" ca="1" si="28"/>
        <v>Expires on</v>
      </c>
      <c r="G129" s="10">
        <f t="shared" si="29"/>
        <v>44500</v>
      </c>
      <c r="H129" s="11">
        <f t="shared" si="30"/>
        <v>402973</v>
      </c>
      <c r="I129" s="11">
        <f t="shared" si="31"/>
        <v>556</v>
      </c>
      <c r="J129" s="11" t="str">
        <f>Table2[[#This Row],[Neighborhood]]</f>
        <v>South Lake Union</v>
      </c>
      <c r="K129" s="11" t="str">
        <f t="shared" si="32"/>
        <v>Food Vehicle</v>
      </c>
      <c r="L129" s="12">
        <f t="shared" si="33"/>
        <v>0</v>
      </c>
    </row>
    <row r="130" spans="1:12" ht="15.75" x14ac:dyDescent="0.25">
      <c r="A130" s="11" t="str">
        <f t="shared" si="23"/>
        <v>200 Boren Ave N</v>
      </c>
      <c r="B130" s="11" t="str">
        <f t="shared" si="24"/>
        <v>A</v>
      </c>
      <c r="C130" s="11" t="str">
        <f t="shared" si="25"/>
        <v xml:space="preserve">Gogi on the Go </v>
      </c>
      <c r="D130" s="11" t="str">
        <f t="shared" si="26"/>
        <v>Tues</v>
      </c>
      <c r="E130" s="11" t="str">
        <f t="shared" si="27"/>
        <v>10AM-2PM</v>
      </c>
      <c r="F130" s="10" t="str">
        <f t="shared" ca="1" si="28"/>
        <v>Expires on</v>
      </c>
      <c r="G130" s="10">
        <f t="shared" si="29"/>
        <v>44500</v>
      </c>
      <c r="H130" s="11" t="str">
        <f t="shared" si="30"/>
        <v>SUVEND0000334</v>
      </c>
      <c r="I130" s="11">
        <f t="shared" si="31"/>
        <v>0</v>
      </c>
      <c r="J130" s="11" t="str">
        <f>Table2[[#This Row],[Neighborhood]]</f>
        <v>South Lake Union</v>
      </c>
      <c r="K130" s="11" t="str">
        <f t="shared" si="32"/>
        <v>Food Vehicle</v>
      </c>
      <c r="L130" s="12" t="str">
        <f t="shared" si="33"/>
        <v xml:space="preserve">North truck location </v>
      </c>
    </row>
    <row r="131" spans="1:12" ht="15.75" x14ac:dyDescent="0.25">
      <c r="A131" s="11" t="str">
        <f t="shared" si="23"/>
        <v>200 Boren Ave N</v>
      </c>
      <c r="B131" s="11" t="str">
        <f t="shared" si="24"/>
        <v>B</v>
      </c>
      <c r="C131" s="11">
        <f t="shared" si="25"/>
        <v>0</v>
      </c>
      <c r="D131" s="11" t="str">
        <f t="shared" si="26"/>
        <v>Tues</v>
      </c>
      <c r="E131" s="11" t="str">
        <f t="shared" si="27"/>
        <v>10AM-2PM</v>
      </c>
      <c r="F131" s="10" t="str">
        <f t="shared" si="28"/>
        <v>Accepting Applications</v>
      </c>
      <c r="G131" s="10">
        <f t="shared" si="29"/>
        <v>0</v>
      </c>
      <c r="H131" s="11">
        <f t="shared" si="30"/>
        <v>0</v>
      </c>
      <c r="I131" s="11">
        <f t="shared" si="31"/>
        <v>0</v>
      </c>
      <c r="J131" s="11" t="str">
        <f>Table2[[#This Row],[Neighborhood]]</f>
        <v>South Lake Union</v>
      </c>
      <c r="K131" s="11" t="str">
        <f t="shared" si="32"/>
        <v>Food Vehicle</v>
      </c>
      <c r="L131" s="12" t="str">
        <f t="shared" si="33"/>
        <v>South truck location. </v>
      </c>
    </row>
    <row r="132" spans="1:12" ht="15.75" x14ac:dyDescent="0.25">
      <c r="A132" s="11" t="str">
        <f t="shared" si="23"/>
        <v>200 Boren Ave N</v>
      </c>
      <c r="B132" s="11" t="str">
        <f t="shared" si="24"/>
        <v>A</v>
      </c>
      <c r="C132" s="11" t="str">
        <f t="shared" si="25"/>
        <v>YS Street Food</v>
      </c>
      <c r="D132" s="11" t="str">
        <f t="shared" si="26"/>
        <v xml:space="preserve">Wed </v>
      </c>
      <c r="E132" s="11" t="str">
        <f t="shared" si="27"/>
        <v>10AM-2PM</v>
      </c>
      <c r="F132" s="10" t="str">
        <f t="shared" ca="1" si="28"/>
        <v>Expires on</v>
      </c>
      <c r="G132" s="10">
        <f t="shared" si="29"/>
        <v>44500</v>
      </c>
      <c r="H132" s="11" t="str">
        <f t="shared" si="30"/>
        <v>SUVEND0000019</v>
      </c>
      <c r="I132" s="11">
        <f>DecalNo</f>
        <v>0</v>
      </c>
      <c r="J132" s="11" t="str">
        <f>Table2[[#This Row],[Neighborhood]]</f>
        <v>South Lake Union</v>
      </c>
      <c r="K132" s="11" t="str">
        <f t="shared" si="32"/>
        <v>Food Vehicle</v>
      </c>
      <c r="L132" s="12" t="str">
        <f t="shared" si="33"/>
        <v>North truck location</v>
      </c>
    </row>
    <row r="133" spans="1:12" ht="15.75" x14ac:dyDescent="0.25">
      <c r="A133" s="11" t="str">
        <f t="shared" si="23"/>
        <v>200 Boren Ave N</v>
      </c>
      <c r="B133" s="11" t="str">
        <f t="shared" si="24"/>
        <v>B</v>
      </c>
      <c r="C133" s="11" t="str">
        <f t="shared" si="25"/>
        <v xml:space="preserve">Gogi on the Go </v>
      </c>
      <c r="D133" s="11" t="str">
        <f t="shared" si="26"/>
        <v xml:space="preserve">Wed </v>
      </c>
      <c r="E133" s="11" t="str">
        <f t="shared" si="27"/>
        <v>10AM-2PM</v>
      </c>
      <c r="F133" s="10" t="str">
        <f t="shared" ca="1" si="28"/>
        <v>Expires on</v>
      </c>
      <c r="G133" s="10">
        <f t="shared" si="29"/>
        <v>44500</v>
      </c>
      <c r="H133" s="11" t="str">
        <f t="shared" si="30"/>
        <v>SUVEND0000334</v>
      </c>
      <c r="I133" s="11">
        <f t="shared" si="31"/>
        <v>0</v>
      </c>
      <c r="J133" s="11" t="str">
        <f>Table2[[#This Row],[Neighborhood]]</f>
        <v>South Lake Union</v>
      </c>
      <c r="K133" s="11" t="str">
        <f t="shared" si="32"/>
        <v>Food Vehicle</v>
      </c>
      <c r="L133" s="12" t="str">
        <f t="shared" si="33"/>
        <v>South truck location</v>
      </c>
    </row>
    <row r="134" spans="1:12" ht="15.75" x14ac:dyDescent="0.25">
      <c r="A134" s="11" t="str">
        <f t="shared" si="23"/>
        <v>200 Boren Ave N</v>
      </c>
      <c r="B134" s="11" t="str">
        <f t="shared" si="24"/>
        <v>A</v>
      </c>
      <c r="C134" s="11" t="str">
        <f t="shared" si="25"/>
        <v>Djung on Wheels</v>
      </c>
      <c r="D134" s="11" t="str">
        <f t="shared" si="26"/>
        <v>Thurs</v>
      </c>
      <c r="E134" s="11" t="str">
        <f t="shared" si="27"/>
        <v>10AM-2PM</v>
      </c>
      <c r="F134" s="10" t="str">
        <f t="shared" ca="1" si="28"/>
        <v>Expires on</v>
      </c>
      <c r="G134" s="10">
        <f t="shared" si="29"/>
        <v>44500</v>
      </c>
      <c r="H134" s="11" t="str">
        <f t="shared" si="30"/>
        <v>SUVEND0000323</v>
      </c>
      <c r="I134" s="11">
        <f t="shared" si="31"/>
        <v>0</v>
      </c>
      <c r="J134" s="11" t="str">
        <f>Table2[[#This Row],[Neighborhood]]</f>
        <v>South Lake Union</v>
      </c>
      <c r="K134" s="11" t="str">
        <f t="shared" si="32"/>
        <v>Food Vehicle</v>
      </c>
      <c r="L134" s="12" t="str">
        <f t="shared" si="33"/>
        <v xml:space="preserve">North truck location </v>
      </c>
    </row>
    <row r="135" spans="1:12" ht="15.75" x14ac:dyDescent="0.25">
      <c r="A135" s="11" t="str">
        <f t="shared" si="23"/>
        <v>200 Boren Ave N</v>
      </c>
      <c r="B135" s="11" t="str">
        <f t="shared" si="24"/>
        <v>B</v>
      </c>
      <c r="C135" s="11" t="str">
        <f t="shared" si="25"/>
        <v>Yummy Box</v>
      </c>
      <c r="D135" s="11" t="str">
        <f t="shared" si="26"/>
        <v>Thurs</v>
      </c>
      <c r="E135" s="11" t="str">
        <f t="shared" si="27"/>
        <v>10AM-2PM</v>
      </c>
      <c r="F135" s="10" t="str">
        <f t="shared" ca="1" si="28"/>
        <v>Review Pending</v>
      </c>
      <c r="G135" s="10">
        <f t="shared" si="29"/>
        <v>43959</v>
      </c>
      <c r="H135" s="11" t="str">
        <f t="shared" si="30"/>
        <v>SUVEND0000478</v>
      </c>
      <c r="I135" s="11">
        <f t="shared" si="31"/>
        <v>0</v>
      </c>
      <c r="J135" s="11" t="str">
        <f>Table2[[#This Row],[Neighborhood]]</f>
        <v>South Lake Union</v>
      </c>
      <c r="K135" s="11" t="str">
        <f t="shared" si="32"/>
        <v>Food Vehicle</v>
      </c>
      <c r="L135" s="12" t="str">
        <f t="shared" si="33"/>
        <v>South truck location</v>
      </c>
    </row>
    <row r="136" spans="1:12" ht="15.75" x14ac:dyDescent="0.25">
      <c r="A136" s="11" t="str">
        <f t="shared" si="23"/>
        <v>200 Boren Ave N</v>
      </c>
      <c r="B136" s="11" t="str">
        <f t="shared" si="24"/>
        <v>A</v>
      </c>
      <c r="C136" s="11" t="str">
        <f t="shared" si="25"/>
        <v>Djung on Wheels</v>
      </c>
      <c r="D136" s="11" t="str">
        <f t="shared" si="26"/>
        <v>Fri</v>
      </c>
      <c r="E136" s="11" t="str">
        <f t="shared" si="27"/>
        <v>10AM-2PM</v>
      </c>
      <c r="F136" s="10" t="str">
        <f t="shared" ca="1" si="28"/>
        <v>Expires on</v>
      </c>
      <c r="G136" s="10">
        <f t="shared" si="29"/>
        <v>44500</v>
      </c>
      <c r="H136" s="11" t="str">
        <f t="shared" si="30"/>
        <v>SUVEND0000323</v>
      </c>
      <c r="I136" s="11">
        <f t="shared" si="31"/>
        <v>0</v>
      </c>
      <c r="J136" s="11" t="str">
        <f>Table2[[#This Row],[Neighborhood]]</f>
        <v>South Lake Union</v>
      </c>
      <c r="K136" s="11" t="str">
        <f t="shared" si="32"/>
        <v>Food Vehicle</v>
      </c>
      <c r="L136" s="12" t="str">
        <f t="shared" si="33"/>
        <v xml:space="preserve">North truck location </v>
      </c>
    </row>
    <row r="137" spans="1:12" ht="15.75" x14ac:dyDescent="0.25">
      <c r="A137" s="11" t="str">
        <f t="shared" si="23"/>
        <v>200 Boren Ave N</v>
      </c>
      <c r="B137" s="11" t="str">
        <f t="shared" si="24"/>
        <v>B</v>
      </c>
      <c r="C137" s="11" t="str">
        <f t="shared" si="25"/>
        <v>Yummy Box</v>
      </c>
      <c r="D137" s="11" t="str">
        <f t="shared" si="26"/>
        <v>Fri</v>
      </c>
      <c r="E137" s="11" t="str">
        <f t="shared" si="27"/>
        <v>10AM-2PM</v>
      </c>
      <c r="F137" s="10" t="str">
        <f t="shared" ca="1" si="28"/>
        <v>Review Pending</v>
      </c>
      <c r="G137" s="10">
        <f t="shared" si="29"/>
        <v>43959</v>
      </c>
      <c r="H137" s="11" t="str">
        <f t="shared" si="30"/>
        <v>SUVEND0000478</v>
      </c>
      <c r="I137" s="11">
        <f t="shared" si="31"/>
        <v>0</v>
      </c>
      <c r="J137" s="11" t="str">
        <f>Table2[[#This Row],[Neighborhood]]</f>
        <v>South Lake Union</v>
      </c>
      <c r="K137" s="11" t="str">
        <f t="shared" si="32"/>
        <v>Food Vehicle</v>
      </c>
      <c r="L137" s="12">
        <f t="shared" si="33"/>
        <v>0</v>
      </c>
    </row>
    <row r="138" spans="1:12" ht="15.75" x14ac:dyDescent="0.25">
      <c r="A138" s="11" t="str">
        <f t="shared" si="23"/>
        <v>201 Boren Ave N</v>
      </c>
      <c r="B138" s="11" t="str">
        <f t="shared" si="24"/>
        <v>A</v>
      </c>
      <c r="C138" s="11">
        <f t="shared" si="25"/>
        <v>0</v>
      </c>
      <c r="D138" s="11" t="str">
        <f t="shared" si="26"/>
        <v>Mon</v>
      </c>
      <c r="E138" s="11" t="str">
        <f t="shared" si="27"/>
        <v>10AM-2PM</v>
      </c>
      <c r="F138" s="10" t="str">
        <f t="shared" si="28"/>
        <v>Accepting Applications</v>
      </c>
      <c r="G138" s="10">
        <f t="shared" si="29"/>
        <v>0</v>
      </c>
      <c r="H138" s="11">
        <f t="shared" si="30"/>
        <v>0</v>
      </c>
      <c r="I138" s="11">
        <f t="shared" si="31"/>
        <v>0</v>
      </c>
      <c r="J138" s="11" t="str">
        <f>Table2[[#This Row],[Neighborhood]]</f>
        <v>South Lake Union</v>
      </c>
      <c r="K138" s="11" t="str">
        <f t="shared" si="32"/>
        <v>Food Vehicle</v>
      </c>
      <c r="L138" s="12" t="str">
        <f t="shared" si="33"/>
        <v>South truck location</v>
      </c>
    </row>
    <row r="139" spans="1:12" ht="15.75" x14ac:dyDescent="0.25">
      <c r="A139" s="11" t="str">
        <f t="shared" si="23"/>
        <v>201 Boren Ave N</v>
      </c>
      <c r="B139" s="11" t="str">
        <f t="shared" si="24"/>
        <v>B</v>
      </c>
      <c r="C139" s="11" t="str">
        <f t="shared" si="25"/>
        <v>Stella Fiore</v>
      </c>
      <c r="D139" s="11" t="str">
        <f t="shared" si="26"/>
        <v>Mon</v>
      </c>
      <c r="E139" s="11" t="str">
        <f t="shared" si="27"/>
        <v>10AM-2PM</v>
      </c>
      <c r="F139" s="10" t="str">
        <f t="shared" ca="1" si="28"/>
        <v>Expires on</v>
      </c>
      <c r="G139" s="10">
        <f t="shared" si="29"/>
        <v>44500</v>
      </c>
      <c r="H139" s="11" t="str">
        <f t="shared" si="30"/>
        <v>SUVEND0000496</v>
      </c>
      <c r="I139" s="11">
        <f t="shared" si="31"/>
        <v>0</v>
      </c>
      <c r="J139" s="11" t="str">
        <f>Table2[[#This Row],[Neighborhood]]</f>
        <v>South Lake Union</v>
      </c>
      <c r="K139" s="11" t="str">
        <f t="shared" si="32"/>
        <v>Food Vehicle</v>
      </c>
      <c r="L139" s="12" t="str">
        <f t="shared" si="33"/>
        <v xml:space="preserve">North truck location </v>
      </c>
    </row>
    <row r="140" spans="1:12" ht="15.75" x14ac:dyDescent="0.25">
      <c r="A140" s="11" t="str">
        <f t="shared" si="23"/>
        <v>201 Boren Ave N</v>
      </c>
      <c r="B140" s="11" t="str">
        <f t="shared" si="24"/>
        <v>A</v>
      </c>
      <c r="C140" s="11">
        <f t="shared" si="25"/>
        <v>0</v>
      </c>
      <c r="D140" s="11" t="str">
        <f t="shared" si="26"/>
        <v>Tues</v>
      </c>
      <c r="E140" s="11" t="str">
        <f t="shared" si="27"/>
        <v>10AM-2PM</v>
      </c>
      <c r="F140" s="10" t="str">
        <f t="shared" si="28"/>
        <v>Accepting Applications</v>
      </c>
      <c r="G140" s="10">
        <f t="shared" si="29"/>
        <v>0</v>
      </c>
      <c r="H140" s="11">
        <f t="shared" si="30"/>
        <v>0</v>
      </c>
      <c r="I140" s="11">
        <f t="shared" si="31"/>
        <v>0</v>
      </c>
      <c r="J140" s="11" t="str">
        <f>Table2[[#This Row],[Neighborhood]]</f>
        <v>South Lake Union</v>
      </c>
      <c r="K140" s="11" t="str">
        <f t="shared" si="32"/>
        <v>Food Vehicle</v>
      </c>
      <c r="L140" s="12">
        <f t="shared" si="33"/>
        <v>0</v>
      </c>
    </row>
    <row r="141" spans="1:12" ht="15.75" x14ac:dyDescent="0.25">
      <c r="A141" s="11" t="str">
        <f t="shared" si="23"/>
        <v>201 Boren Ave N</v>
      </c>
      <c r="B141" s="11" t="str">
        <f t="shared" si="24"/>
        <v>B</v>
      </c>
      <c r="C141" s="11" t="str">
        <f t="shared" si="25"/>
        <v>Stella Fiore</v>
      </c>
      <c r="D141" s="11" t="str">
        <f t="shared" si="26"/>
        <v>Tues</v>
      </c>
      <c r="E141" s="11" t="str">
        <f t="shared" si="27"/>
        <v>10AM-2PM</v>
      </c>
      <c r="F141" s="10" t="str">
        <f t="shared" ca="1" si="28"/>
        <v>Expires on</v>
      </c>
      <c r="G141" s="10">
        <f t="shared" si="29"/>
        <v>44500</v>
      </c>
      <c r="H141" s="11" t="str">
        <f t="shared" si="30"/>
        <v>SUVEND0000496</v>
      </c>
      <c r="I141" s="11">
        <f t="shared" si="31"/>
        <v>0</v>
      </c>
      <c r="J141" s="11" t="str">
        <f>Table2[[#This Row],[Neighborhood]]</f>
        <v>South Lake Union</v>
      </c>
      <c r="K141" s="11" t="str">
        <f t="shared" si="32"/>
        <v>Food Vehicle</v>
      </c>
      <c r="L141" s="12" t="str">
        <f t="shared" si="33"/>
        <v>North truck location</v>
      </c>
    </row>
    <row r="142" spans="1:12" ht="15.75" x14ac:dyDescent="0.25">
      <c r="A142" s="11" t="str">
        <f t="shared" si="23"/>
        <v>201 Boren Ave N</v>
      </c>
      <c r="B142" s="11" t="str">
        <f t="shared" si="24"/>
        <v>A</v>
      </c>
      <c r="C142" s="11">
        <f t="shared" si="25"/>
        <v>0</v>
      </c>
      <c r="D142" s="11" t="str">
        <f t="shared" si="26"/>
        <v>Wed</v>
      </c>
      <c r="E142" s="11" t="str">
        <f t="shared" si="27"/>
        <v>10AM-2PM</v>
      </c>
      <c r="F142" s="10">
        <f t="shared" si="28"/>
        <v>0</v>
      </c>
      <c r="G142" s="10">
        <f t="shared" si="29"/>
        <v>0</v>
      </c>
      <c r="H142" s="11">
        <f t="shared" si="30"/>
        <v>0</v>
      </c>
      <c r="I142" s="11">
        <f t="shared" si="31"/>
        <v>0</v>
      </c>
      <c r="J142" s="11" t="str">
        <f>Table2[[#This Row],[Neighborhood]]</f>
        <v>South Lake Union</v>
      </c>
      <c r="K142" s="11" t="str">
        <f t="shared" si="32"/>
        <v>Food Vehicle</v>
      </c>
      <c r="L142" s="12">
        <f t="shared" si="33"/>
        <v>0</v>
      </c>
    </row>
    <row r="143" spans="1:12" ht="15.75" x14ac:dyDescent="0.25">
      <c r="A143" s="11" t="str">
        <f t="shared" si="23"/>
        <v>201 Boren Ave N</v>
      </c>
      <c r="B143" s="11" t="str">
        <f t="shared" si="24"/>
        <v>B</v>
      </c>
      <c r="C143" s="11" t="str">
        <f t="shared" si="25"/>
        <v>Stella Fiore</v>
      </c>
      <c r="D143" s="11" t="str">
        <f t="shared" si="26"/>
        <v xml:space="preserve">Wed </v>
      </c>
      <c r="E143" s="11" t="str">
        <f t="shared" si="27"/>
        <v>10AM-2PM</v>
      </c>
      <c r="F143" s="10" t="str">
        <f t="shared" ca="1" si="28"/>
        <v>Expires on</v>
      </c>
      <c r="G143" s="10">
        <f t="shared" si="29"/>
        <v>44500</v>
      </c>
      <c r="H143" s="11" t="str">
        <f t="shared" si="30"/>
        <v>SUVEND0000496</v>
      </c>
      <c r="I143" s="11">
        <f t="shared" si="31"/>
        <v>0</v>
      </c>
      <c r="J143" s="11" t="str">
        <f>Table2[[#This Row],[Neighborhood]]</f>
        <v>South Lake Union</v>
      </c>
      <c r="K143" s="11" t="str">
        <f t="shared" si="32"/>
        <v>Food Vehicle</v>
      </c>
      <c r="L143" s="12">
        <f t="shared" si="33"/>
        <v>0</v>
      </c>
    </row>
    <row r="144" spans="1:12" ht="15.75" x14ac:dyDescent="0.25">
      <c r="A144" s="11" t="str">
        <f t="shared" si="23"/>
        <v>201 Boren Ave N</v>
      </c>
      <c r="B144" s="11" t="str">
        <f t="shared" si="24"/>
        <v>A</v>
      </c>
      <c r="C144" s="11">
        <f t="shared" si="25"/>
        <v>0</v>
      </c>
      <c r="D144" s="11" t="str">
        <f t="shared" si="26"/>
        <v>Thu</v>
      </c>
      <c r="E144" s="11" t="str">
        <f t="shared" si="27"/>
        <v>10AM-2PM</v>
      </c>
      <c r="F144" s="10">
        <f t="shared" si="28"/>
        <v>0</v>
      </c>
      <c r="G144" s="10">
        <f t="shared" si="29"/>
        <v>0</v>
      </c>
      <c r="H144" s="11">
        <f t="shared" si="30"/>
        <v>0</v>
      </c>
      <c r="I144" s="11">
        <f t="shared" si="31"/>
        <v>0</v>
      </c>
      <c r="J144" s="11" t="str">
        <f>Table2[[#This Row],[Neighborhood]]</f>
        <v>South Lake Union</v>
      </c>
      <c r="K144" s="11" t="str">
        <f t="shared" si="32"/>
        <v>Food Vehicle</v>
      </c>
      <c r="L144" s="12">
        <f t="shared" si="33"/>
        <v>0</v>
      </c>
    </row>
    <row r="145" spans="1:12" ht="15.75" x14ac:dyDescent="0.25">
      <c r="A145" s="11" t="str">
        <f t="shared" si="23"/>
        <v>201 Boren Ave N</v>
      </c>
      <c r="B145" s="11" t="str">
        <f t="shared" si="24"/>
        <v>B</v>
      </c>
      <c r="C145" s="11" t="str">
        <f t="shared" si="25"/>
        <v xml:space="preserve">Yummy Catch </v>
      </c>
      <c r="D145" s="11" t="str">
        <f t="shared" si="26"/>
        <v xml:space="preserve">Thu </v>
      </c>
      <c r="E145" s="11" t="str">
        <f t="shared" si="27"/>
        <v>10AM-2PM</v>
      </c>
      <c r="F145" s="10" t="str">
        <f t="shared" ca="1" si="28"/>
        <v>Expires on</v>
      </c>
      <c r="G145" s="10">
        <f t="shared" si="29"/>
        <v>44500</v>
      </c>
      <c r="H145" s="11" t="str">
        <f t="shared" si="30"/>
        <v>SUVEND0000210</v>
      </c>
      <c r="I145" s="11">
        <f t="shared" si="31"/>
        <v>0</v>
      </c>
      <c r="J145" s="11" t="str">
        <f>Table2[[#This Row],[Neighborhood]]</f>
        <v>South Lake Union</v>
      </c>
      <c r="K145" s="11" t="str">
        <f t="shared" si="32"/>
        <v>Food Vehicle</v>
      </c>
      <c r="L145" s="12">
        <f t="shared" si="33"/>
        <v>0</v>
      </c>
    </row>
    <row r="146" spans="1:12" ht="15.75" x14ac:dyDescent="0.25">
      <c r="A146" s="11" t="str">
        <f t="shared" si="23"/>
        <v>201 Boren Ave N</v>
      </c>
      <c r="B146" s="11" t="str">
        <f t="shared" si="24"/>
        <v>A</v>
      </c>
      <c r="C146" s="11">
        <f t="shared" si="25"/>
        <v>0</v>
      </c>
      <c r="D146" s="11" t="str">
        <f t="shared" si="26"/>
        <v>Fri</v>
      </c>
      <c r="E146" s="11" t="str">
        <f t="shared" si="27"/>
        <v>10AM-2PM</v>
      </c>
      <c r="F146" s="10" t="str">
        <f t="shared" si="28"/>
        <v>Accepting Applications</v>
      </c>
      <c r="G146" s="10">
        <f t="shared" si="29"/>
        <v>0</v>
      </c>
      <c r="H146" s="11" t="str">
        <f t="shared" si="30"/>
        <v>SUVEND0000492</v>
      </c>
      <c r="I146" s="11">
        <f t="shared" si="31"/>
        <v>0</v>
      </c>
      <c r="J146" s="11" t="str">
        <f>Table2[[#This Row],[Neighborhood]]</f>
        <v>South Lake Union</v>
      </c>
      <c r="K146" s="11" t="str">
        <f t="shared" si="32"/>
        <v>Food Vehicle</v>
      </c>
      <c r="L146" s="12">
        <f t="shared" si="33"/>
        <v>0</v>
      </c>
    </row>
    <row r="147" spans="1:12" ht="15.75" x14ac:dyDescent="0.25">
      <c r="A147" s="11" t="str">
        <f t="shared" si="23"/>
        <v>201 Boren Ave N</v>
      </c>
      <c r="B147" s="11" t="str">
        <f t="shared" si="24"/>
        <v>B</v>
      </c>
      <c r="C147" s="11" t="str">
        <f t="shared" si="25"/>
        <v>Stella Fiore</v>
      </c>
      <c r="D147" s="11" t="str">
        <f t="shared" si="26"/>
        <v>Fri</v>
      </c>
      <c r="E147" s="11" t="str">
        <f t="shared" si="27"/>
        <v>10AM-2PM</v>
      </c>
      <c r="F147" s="10" t="str">
        <f t="shared" ca="1" si="28"/>
        <v>Expires on</v>
      </c>
      <c r="G147" s="10">
        <f t="shared" si="29"/>
        <v>44500</v>
      </c>
      <c r="H147" s="11" t="str">
        <f t="shared" si="30"/>
        <v>SUVEND0000496</v>
      </c>
      <c r="I147" s="11">
        <f t="shared" si="31"/>
        <v>0</v>
      </c>
      <c r="J147" s="11" t="str">
        <f>Table2[[#This Row],[Neighborhood]]</f>
        <v>South Lake Union</v>
      </c>
      <c r="K147" s="11" t="str">
        <f t="shared" si="32"/>
        <v>Food Vehicle</v>
      </c>
      <c r="L147" s="12">
        <f t="shared" si="33"/>
        <v>0</v>
      </c>
    </row>
    <row r="148" spans="1:12" ht="15.75" x14ac:dyDescent="0.25">
      <c r="A148" s="11" t="str">
        <f t="shared" si="23"/>
        <v>300 Boren Ave N</v>
      </c>
      <c r="B148" s="11" t="str">
        <f t="shared" si="24"/>
        <v>A</v>
      </c>
      <c r="C148" s="11" t="str">
        <f t="shared" si="25"/>
        <v>Macho Macho</v>
      </c>
      <c r="D148" s="11" t="str">
        <f t="shared" si="26"/>
        <v>Mon</v>
      </c>
      <c r="E148" s="11" t="str">
        <f t="shared" si="27"/>
        <v>10AM-2PM</v>
      </c>
      <c r="F148" s="10" t="str">
        <f t="shared" ca="1" si="28"/>
        <v>Expires on</v>
      </c>
      <c r="G148" s="10">
        <f t="shared" si="29"/>
        <v>44500</v>
      </c>
      <c r="H148" s="11" t="str">
        <f t="shared" si="30"/>
        <v>SUVEND0000023</v>
      </c>
      <c r="I148" s="11">
        <f t="shared" si="31"/>
        <v>0</v>
      </c>
      <c r="J148" s="11" t="str">
        <f>Table2[[#This Row],[Neighborhood]]</f>
        <v>South Lake Union</v>
      </c>
      <c r="K148" s="11" t="str">
        <f t="shared" si="32"/>
        <v>Food Vehicle</v>
      </c>
      <c r="L148" s="12" t="str">
        <f t="shared" si="33"/>
        <v xml:space="preserve">East side of Boren, North Food Truck Location </v>
      </c>
    </row>
    <row r="149" spans="1:12" ht="15.75" x14ac:dyDescent="0.25">
      <c r="A149" s="11" t="str">
        <f t="shared" si="23"/>
        <v>300 Boren Ave N</v>
      </c>
      <c r="B149" s="11" t="str">
        <f t="shared" si="24"/>
        <v>A</v>
      </c>
      <c r="C149" s="11" t="str">
        <f t="shared" si="25"/>
        <v>Chick n Fix</v>
      </c>
      <c r="D149" s="11" t="str">
        <f t="shared" si="26"/>
        <v>Tues</v>
      </c>
      <c r="E149" s="11" t="str">
        <f t="shared" si="27"/>
        <v>10AM-2PM</v>
      </c>
      <c r="F149" s="10" t="str">
        <f t="shared" ca="1" si="28"/>
        <v>Expires on</v>
      </c>
      <c r="G149" s="10">
        <f t="shared" si="29"/>
        <v>44500</v>
      </c>
      <c r="H149" s="11" t="str">
        <f t="shared" si="30"/>
        <v>SUVEND0000229</v>
      </c>
      <c r="I149" s="11">
        <f t="shared" si="31"/>
        <v>0</v>
      </c>
      <c r="J149" s="11" t="str">
        <f>Table2[[#This Row],[Neighborhood]]</f>
        <v>South Lake Union</v>
      </c>
      <c r="K149" s="11" t="str">
        <f t="shared" si="32"/>
        <v>Food Vehicle</v>
      </c>
      <c r="L149" s="12">
        <f t="shared" si="33"/>
        <v>0</v>
      </c>
    </row>
    <row r="150" spans="1:12" ht="15.75" x14ac:dyDescent="0.25">
      <c r="A150" s="11" t="str">
        <f t="shared" si="23"/>
        <v>300 Boren Ave N</v>
      </c>
      <c r="B150" s="11" t="str">
        <f t="shared" si="24"/>
        <v>A</v>
      </c>
      <c r="C150" s="11" t="str">
        <f t="shared" si="25"/>
        <v>Macho Macho</v>
      </c>
      <c r="D150" s="11" t="str">
        <f t="shared" si="26"/>
        <v xml:space="preserve">Wed </v>
      </c>
      <c r="E150" s="11" t="str">
        <f t="shared" si="27"/>
        <v>10AM-2PM</v>
      </c>
      <c r="F150" s="10" t="str">
        <f t="shared" ca="1" si="28"/>
        <v>Expires on</v>
      </c>
      <c r="G150" s="10">
        <f t="shared" si="29"/>
        <v>44500</v>
      </c>
      <c r="H150" s="11" t="str">
        <f t="shared" si="30"/>
        <v>SUVEND0000023</v>
      </c>
      <c r="I150" s="11">
        <f t="shared" si="31"/>
        <v>0</v>
      </c>
      <c r="J150" s="11" t="str">
        <f>Table2[[#This Row],[Neighborhood]]</f>
        <v>South Lake Union</v>
      </c>
      <c r="K150" s="11" t="str">
        <f t="shared" si="32"/>
        <v>Food Vehicle</v>
      </c>
      <c r="L150" s="12">
        <f t="shared" si="33"/>
        <v>0</v>
      </c>
    </row>
    <row r="151" spans="1:12" ht="15.75" x14ac:dyDescent="0.25">
      <c r="A151" s="11" t="str">
        <f t="shared" si="23"/>
        <v>300 Boren Ave N</v>
      </c>
      <c r="B151" s="11" t="str">
        <f t="shared" si="24"/>
        <v>A</v>
      </c>
      <c r="C151" s="11" t="str">
        <f t="shared" si="25"/>
        <v>Chick n Fix</v>
      </c>
      <c r="D151" s="11" t="str">
        <f t="shared" si="26"/>
        <v xml:space="preserve">Thu </v>
      </c>
      <c r="E151" s="11" t="str">
        <f t="shared" si="27"/>
        <v>10AM-2PM</v>
      </c>
      <c r="F151" s="10" t="str">
        <f t="shared" ca="1" si="28"/>
        <v>Expires on</v>
      </c>
      <c r="G151" s="10">
        <f t="shared" si="29"/>
        <v>44500</v>
      </c>
      <c r="H151" s="11" t="str">
        <f t="shared" si="30"/>
        <v>SUVEND0000229</v>
      </c>
      <c r="I151" s="11">
        <f t="shared" si="31"/>
        <v>0</v>
      </c>
      <c r="J151" s="11" t="str">
        <f>Table2[[#This Row],[Neighborhood]]</f>
        <v>South Lake Union</v>
      </c>
      <c r="K151" s="11" t="str">
        <f t="shared" si="32"/>
        <v>Food Vehicle</v>
      </c>
      <c r="L151" s="12">
        <f t="shared" si="33"/>
        <v>0</v>
      </c>
    </row>
    <row r="152" spans="1:12" ht="15.75" x14ac:dyDescent="0.25">
      <c r="A152" s="11" t="str">
        <f t="shared" si="23"/>
        <v>300 Boren Ave N</v>
      </c>
      <c r="B152" s="11" t="str">
        <f t="shared" si="24"/>
        <v>A</v>
      </c>
      <c r="C152" s="11" t="str">
        <f t="shared" si="25"/>
        <v>Macho Macho</v>
      </c>
      <c r="D152" s="11" t="str">
        <f t="shared" si="26"/>
        <v>Fri</v>
      </c>
      <c r="E152" s="11" t="str">
        <f t="shared" si="27"/>
        <v>10AM-2PM</v>
      </c>
      <c r="F152" s="10" t="str">
        <f t="shared" ca="1" si="28"/>
        <v>Expires on</v>
      </c>
      <c r="G152" s="10">
        <f t="shared" si="29"/>
        <v>44500</v>
      </c>
      <c r="H152" s="11" t="str">
        <f t="shared" si="30"/>
        <v>SUVEND0000023</v>
      </c>
      <c r="I152" s="11">
        <f t="shared" si="31"/>
        <v>0</v>
      </c>
      <c r="J152" s="11" t="str">
        <f>Table2[[#This Row],[Neighborhood]]</f>
        <v>South Lake Union</v>
      </c>
      <c r="K152" s="11" t="str">
        <f t="shared" si="32"/>
        <v>Food Vehicle</v>
      </c>
      <c r="L152" s="12">
        <f t="shared" si="33"/>
        <v>0</v>
      </c>
    </row>
    <row r="153" spans="1:12" ht="15.75" x14ac:dyDescent="0.25">
      <c r="A153" s="11" t="str">
        <f t="shared" si="23"/>
        <v>300 Boren Ave N</v>
      </c>
      <c r="B153" s="11" t="str">
        <f t="shared" si="24"/>
        <v>B</v>
      </c>
      <c r="C153" s="11" t="str">
        <f t="shared" si="25"/>
        <v>Pocket Food Services</v>
      </c>
      <c r="D153" s="11" t="str">
        <f t="shared" si="26"/>
        <v>Mon</v>
      </c>
      <c r="E153" s="11" t="str">
        <f t="shared" si="27"/>
        <v>10AM-2PM</v>
      </c>
      <c r="F153" s="10" t="str">
        <f t="shared" ca="1" si="28"/>
        <v>Applied</v>
      </c>
      <c r="G153" s="10">
        <f t="shared" si="29"/>
        <v>44500</v>
      </c>
      <c r="H153" s="11" t="str">
        <f t="shared" si="30"/>
        <v>SUVEND0000414</v>
      </c>
      <c r="I153" s="11">
        <f t="shared" si="31"/>
        <v>0</v>
      </c>
      <c r="J153" s="11" t="str">
        <f>Table2[[#This Row],[Neighborhood]]</f>
        <v>South Lake Union</v>
      </c>
      <c r="K153" s="11" t="str">
        <f t="shared" si="32"/>
        <v>Food Vehicle</v>
      </c>
      <c r="L153" s="12" t="str">
        <f t="shared" si="33"/>
        <v>East side of Boren, South Truck Location</v>
      </c>
    </row>
    <row r="154" spans="1:12" ht="15.75" x14ac:dyDescent="0.25">
      <c r="A154" s="11" t="str">
        <f t="shared" si="23"/>
        <v>300 Boren Ave N</v>
      </c>
      <c r="B154" s="11" t="str">
        <f t="shared" si="24"/>
        <v>B</v>
      </c>
      <c r="C154" s="11" t="str">
        <f t="shared" si="25"/>
        <v>Yummy Box</v>
      </c>
      <c r="D154" s="11" t="str">
        <f t="shared" si="26"/>
        <v>Tues</v>
      </c>
      <c r="E154" s="11" t="str">
        <f t="shared" si="27"/>
        <v>10AM-2PM</v>
      </c>
      <c r="F154" s="10" t="str">
        <f t="shared" ca="1" si="28"/>
        <v>Renewed</v>
      </c>
      <c r="G154" s="10">
        <f t="shared" si="29"/>
        <v>44500</v>
      </c>
      <c r="H154" s="11" t="str">
        <f t="shared" si="30"/>
        <v>SUVEND0000479</v>
      </c>
      <c r="I154" s="11">
        <f t="shared" si="31"/>
        <v>0</v>
      </c>
      <c r="J154" s="11" t="str">
        <f>Table2[[#This Row],[Neighborhood]]</f>
        <v>South Lake Union</v>
      </c>
      <c r="K154" s="11" t="str">
        <f t="shared" si="32"/>
        <v>Food Vehicle</v>
      </c>
      <c r="L154" s="12">
        <f t="shared" si="33"/>
        <v>0</v>
      </c>
    </row>
    <row r="155" spans="1:12" ht="15.75" x14ac:dyDescent="0.25">
      <c r="A155" s="11" t="str">
        <f t="shared" si="23"/>
        <v>300 Boren Ave N</v>
      </c>
      <c r="B155" s="11" t="str">
        <f t="shared" si="24"/>
        <v>B</v>
      </c>
      <c r="C155" s="11" t="str">
        <f t="shared" si="25"/>
        <v>Pocket Food Service</v>
      </c>
      <c r="D155" s="11" t="str">
        <f t="shared" si="26"/>
        <v xml:space="preserve">Wed </v>
      </c>
      <c r="E155" s="11" t="str">
        <f t="shared" si="27"/>
        <v>10AM-2PM</v>
      </c>
      <c r="F155" s="10" t="str">
        <f t="shared" ca="1" si="28"/>
        <v>Expires on</v>
      </c>
      <c r="G155" s="10">
        <f t="shared" si="29"/>
        <v>44500</v>
      </c>
      <c r="H155" s="11" t="str">
        <f>PermitNo</f>
        <v>SUVEND0000207</v>
      </c>
      <c r="I155" s="11">
        <f t="shared" si="31"/>
        <v>0</v>
      </c>
      <c r="J155" s="11" t="str">
        <f>Table2[[#This Row],[Neighborhood]]</f>
        <v>South Lake Union</v>
      </c>
      <c r="K155" s="11" t="str">
        <f t="shared" si="32"/>
        <v>Food Vehicle</v>
      </c>
      <c r="L155" s="12">
        <f t="shared" si="33"/>
        <v>0</v>
      </c>
    </row>
    <row r="156" spans="1:12" ht="15.75" x14ac:dyDescent="0.25">
      <c r="A156" s="11" t="str">
        <f t="shared" si="23"/>
        <v>300 Boren Ave N</v>
      </c>
      <c r="B156" s="11" t="str">
        <f t="shared" si="24"/>
        <v>B</v>
      </c>
      <c r="C156" s="11" t="str">
        <f t="shared" si="25"/>
        <v>Pocket Food Service</v>
      </c>
      <c r="D156" s="11" t="str">
        <f t="shared" si="26"/>
        <v xml:space="preserve">Thu </v>
      </c>
      <c r="E156" s="11" t="str">
        <f t="shared" si="27"/>
        <v>10AM-2PM</v>
      </c>
      <c r="F156" s="10" t="str">
        <f t="shared" ca="1" si="28"/>
        <v>Expires on</v>
      </c>
      <c r="G156" s="10">
        <f t="shared" si="29"/>
        <v>44500</v>
      </c>
      <c r="H156" s="11" t="str">
        <f t="shared" si="30"/>
        <v>SUVEND0000207</v>
      </c>
      <c r="I156" s="11">
        <f t="shared" si="31"/>
        <v>0</v>
      </c>
      <c r="J156" s="11" t="str">
        <f>Table2[[#This Row],[Neighborhood]]</f>
        <v>South Lake Union</v>
      </c>
      <c r="K156" s="11" t="str">
        <f t="shared" si="32"/>
        <v>Food Vehicle</v>
      </c>
      <c r="L156" s="12">
        <f t="shared" si="33"/>
        <v>0</v>
      </c>
    </row>
    <row r="157" spans="1:12" ht="15.75" x14ac:dyDescent="0.25">
      <c r="A157" s="11" t="str">
        <f t="shared" si="23"/>
        <v>300 Boren Ave N</v>
      </c>
      <c r="B157" s="11" t="str">
        <f t="shared" si="24"/>
        <v>B</v>
      </c>
      <c r="C157" s="11" t="str">
        <f t="shared" si="25"/>
        <v>Chick n Fix</v>
      </c>
      <c r="D157" s="11" t="str">
        <f t="shared" si="26"/>
        <v>Fri</v>
      </c>
      <c r="E157" s="11" t="str">
        <f t="shared" si="27"/>
        <v>10AM-2PM</v>
      </c>
      <c r="F157" s="10" t="str">
        <f t="shared" ca="1" si="28"/>
        <v>Expires on</v>
      </c>
      <c r="G157" s="10">
        <f t="shared" si="29"/>
        <v>44500</v>
      </c>
      <c r="H157" s="11" t="str">
        <f t="shared" si="30"/>
        <v>SUVEND0000229</v>
      </c>
      <c r="I157" s="11">
        <f t="shared" si="31"/>
        <v>0</v>
      </c>
      <c r="J157" s="11" t="str">
        <f>Table2[[#This Row],[Neighborhood]]</f>
        <v>South Lake Union</v>
      </c>
      <c r="K157" s="11" t="str">
        <f t="shared" si="32"/>
        <v>Food Vehicle</v>
      </c>
      <c r="L157" s="12">
        <f t="shared" si="33"/>
        <v>0</v>
      </c>
    </row>
    <row r="158" spans="1:12" ht="15.75" x14ac:dyDescent="0.25">
      <c r="A158" s="11" t="str">
        <f t="shared" si="23"/>
        <v>333 Boren Ave N</v>
      </c>
      <c r="B158" s="11" t="str">
        <f t="shared" si="24"/>
        <v>B</v>
      </c>
      <c r="C158" s="11" t="str">
        <f t="shared" si="25"/>
        <v xml:space="preserve">Let's Eat Halal </v>
      </c>
      <c r="D158" s="11" t="str">
        <f t="shared" si="26"/>
        <v>Mon</v>
      </c>
      <c r="E158" s="11" t="str">
        <f t="shared" si="27"/>
        <v>10AM-2PM</v>
      </c>
      <c r="F158" s="10" t="str">
        <f t="shared" ca="1" si="28"/>
        <v>Applied</v>
      </c>
      <c r="G158" s="10">
        <f t="shared" si="29"/>
        <v>43819</v>
      </c>
      <c r="H158" s="11" t="str">
        <f t="shared" si="30"/>
        <v>SUVEND0000342</v>
      </c>
      <c r="I158" s="11">
        <f t="shared" si="31"/>
        <v>0</v>
      </c>
      <c r="J158" s="11" t="str">
        <f>Table2[[#This Row],[Neighborhood]]</f>
        <v>South Lake Union</v>
      </c>
      <c r="K158" s="11" t="str">
        <f t="shared" si="32"/>
        <v>Food Vehicle</v>
      </c>
      <c r="L158" s="12" t="str">
        <f t="shared" si="33"/>
        <v xml:space="preserve">West side of Boren, North Food Truck Location </v>
      </c>
    </row>
    <row r="159" spans="1:12" ht="15.75" x14ac:dyDescent="0.25">
      <c r="A159" s="11" t="str">
        <f t="shared" si="23"/>
        <v>333 Boren Ave N</v>
      </c>
      <c r="B159" s="11" t="str">
        <f t="shared" si="24"/>
        <v>A</v>
      </c>
      <c r="C159" s="11" t="str">
        <f t="shared" si="25"/>
        <v>Mo Pockets/Yumbits</v>
      </c>
      <c r="D159" s="11" t="str">
        <f t="shared" si="26"/>
        <v>Mon</v>
      </c>
      <c r="E159" s="11" t="str">
        <f t="shared" si="27"/>
        <v>10AM-2PM</v>
      </c>
      <c r="F159" s="10" t="str">
        <f t="shared" ca="1" si="28"/>
        <v>Expires on</v>
      </c>
      <c r="G159" s="10">
        <f t="shared" si="29"/>
        <v>44500</v>
      </c>
      <c r="H159" s="11" t="str">
        <f t="shared" si="30"/>
        <v>SUVEND0000357</v>
      </c>
      <c r="I159" s="11">
        <f t="shared" si="31"/>
        <v>0</v>
      </c>
      <c r="J159" s="11" t="str">
        <f>Table2[[#This Row],[Neighborhood]]</f>
        <v>South Lake Union</v>
      </c>
      <c r="K159" s="11" t="str">
        <f t="shared" si="32"/>
        <v>Food Vehicle</v>
      </c>
      <c r="L159" s="12" t="str">
        <f t="shared" si="33"/>
        <v xml:space="preserve">West side of Boren, South Food Truck Location </v>
      </c>
    </row>
    <row r="160" spans="1:12" ht="15.75" x14ac:dyDescent="0.25">
      <c r="A160" s="11" t="str">
        <f t="shared" si="23"/>
        <v>333 Boren Ave N</v>
      </c>
      <c r="B160" s="11" t="str">
        <f t="shared" si="24"/>
        <v>B</v>
      </c>
      <c r="C160" s="11" t="str">
        <f t="shared" si="25"/>
        <v>YS Street Food</v>
      </c>
      <c r="D160" s="11" t="str">
        <f t="shared" si="26"/>
        <v>Tue</v>
      </c>
      <c r="E160" s="11" t="str">
        <f t="shared" si="27"/>
        <v>10AM-2PM</v>
      </c>
      <c r="F160" s="10" t="str">
        <f t="shared" ca="1" si="28"/>
        <v>Expires on</v>
      </c>
      <c r="G160" s="10">
        <f t="shared" si="29"/>
        <v>44500</v>
      </c>
      <c r="H160" s="11" t="str">
        <f t="shared" si="30"/>
        <v>SUVEND0000130</v>
      </c>
      <c r="I160" s="11">
        <f t="shared" si="31"/>
        <v>0</v>
      </c>
      <c r="J160" s="11" t="str">
        <f>Table2[[#This Row],[Neighborhood]]</f>
        <v>South Lake Union</v>
      </c>
      <c r="K160" s="11" t="str">
        <f t="shared" si="32"/>
        <v>Food Vehicle</v>
      </c>
      <c r="L160" s="12">
        <f t="shared" si="33"/>
        <v>0</v>
      </c>
    </row>
    <row r="161" spans="1:12" ht="15.75" x14ac:dyDescent="0.25">
      <c r="A161" s="11" t="str">
        <f t="shared" si="23"/>
        <v>333 Boren Ave N</v>
      </c>
      <c r="B161" s="11" t="str">
        <f t="shared" si="24"/>
        <v>A</v>
      </c>
      <c r="C161" s="11" t="str">
        <f t="shared" si="25"/>
        <v>Mo Pockets/Yumbits</v>
      </c>
      <c r="D161" s="11" t="str">
        <f t="shared" si="26"/>
        <v>Tue</v>
      </c>
      <c r="E161" s="11" t="str">
        <f t="shared" si="27"/>
        <v>10AM-2PM</v>
      </c>
      <c r="F161" s="10" t="str">
        <f t="shared" ca="1" si="28"/>
        <v>Expires on</v>
      </c>
      <c r="G161" s="10">
        <f t="shared" si="29"/>
        <v>44500</v>
      </c>
      <c r="H161" s="11" t="str">
        <f t="shared" si="30"/>
        <v>SUVEND0000357</v>
      </c>
      <c r="I161" s="11">
        <f t="shared" si="31"/>
        <v>0</v>
      </c>
      <c r="J161" s="11" t="str">
        <f>Table2[[#This Row],[Neighborhood]]</f>
        <v>South Lake Union</v>
      </c>
      <c r="K161" s="11" t="str">
        <f t="shared" si="32"/>
        <v>Food Vehicle</v>
      </c>
      <c r="L161" s="12">
        <f t="shared" si="33"/>
        <v>0</v>
      </c>
    </row>
    <row r="162" spans="1:12" ht="15.75" x14ac:dyDescent="0.25">
      <c r="A162" s="11" t="str">
        <f t="shared" si="23"/>
        <v>333 Boren Ave N</v>
      </c>
      <c r="B162" s="11" t="str">
        <f t="shared" si="24"/>
        <v>A</v>
      </c>
      <c r="C162" s="11" t="str">
        <f t="shared" si="25"/>
        <v>Djung on Wheels</v>
      </c>
      <c r="D162" s="11" t="str">
        <f t="shared" si="26"/>
        <v>Wed</v>
      </c>
      <c r="E162" s="11" t="str">
        <f t="shared" si="27"/>
        <v>10AM-2PM</v>
      </c>
      <c r="F162" s="10" t="str">
        <f t="shared" ca="1" si="28"/>
        <v>Expires on</v>
      </c>
      <c r="G162" s="10">
        <f t="shared" si="29"/>
        <v>44500</v>
      </c>
      <c r="H162" s="11" t="str">
        <f t="shared" si="30"/>
        <v>SUVEND0000408</v>
      </c>
      <c r="I162" s="11">
        <f t="shared" si="31"/>
        <v>0</v>
      </c>
      <c r="J162" s="11" t="str">
        <f>Table2[[#This Row],[Neighborhood]]</f>
        <v>South Lake Union</v>
      </c>
      <c r="K162" s="11" t="str">
        <f t="shared" si="32"/>
        <v>Food Vehicle</v>
      </c>
      <c r="L162" s="12" t="str">
        <f t="shared" si="33"/>
        <v>South truck location</v>
      </c>
    </row>
    <row r="163" spans="1:12" ht="15.75" x14ac:dyDescent="0.25">
      <c r="A163" s="11" t="str">
        <f t="shared" si="23"/>
        <v>333 Boren Ave N</v>
      </c>
      <c r="B163" s="11" t="str">
        <f t="shared" si="24"/>
        <v>B</v>
      </c>
      <c r="C163" s="11" t="str">
        <f t="shared" si="25"/>
        <v xml:space="preserve">Yummy 8 </v>
      </c>
      <c r="D163" s="11" t="str">
        <f t="shared" si="26"/>
        <v>Wed</v>
      </c>
      <c r="E163" s="11" t="str">
        <f t="shared" si="27"/>
        <v>10AM-2PM</v>
      </c>
      <c r="F163" s="10" t="str">
        <f t="shared" ca="1" si="28"/>
        <v>Expires on</v>
      </c>
      <c r="G163" s="10">
        <f t="shared" si="29"/>
        <v>44500</v>
      </c>
      <c r="H163" s="11" t="str">
        <f t="shared" si="30"/>
        <v>SUVEND0000251</v>
      </c>
      <c r="I163" s="11">
        <f t="shared" si="31"/>
        <v>0</v>
      </c>
      <c r="J163" s="11" t="str">
        <f>Table2[[#This Row],[Neighborhood]]</f>
        <v>South Lake Union</v>
      </c>
      <c r="K163" s="11" t="str">
        <f t="shared" si="32"/>
        <v>Food Vehicle</v>
      </c>
      <c r="L163" s="12" t="str">
        <f t="shared" si="33"/>
        <v>North truck location</v>
      </c>
    </row>
    <row r="164" spans="1:12" ht="15.75" x14ac:dyDescent="0.25">
      <c r="A164" s="11" t="str">
        <f t="shared" si="23"/>
        <v>333 Boren Ave N</v>
      </c>
      <c r="B164" s="11" t="str">
        <f t="shared" si="24"/>
        <v>B</v>
      </c>
      <c r="C164" s="11" t="str">
        <f t="shared" si="25"/>
        <v xml:space="preserve">Yummy 8 </v>
      </c>
      <c r="D164" s="11" t="str">
        <f t="shared" si="26"/>
        <v>Thu</v>
      </c>
      <c r="E164" s="11" t="str">
        <f t="shared" si="27"/>
        <v>10AM-2PM</v>
      </c>
      <c r="F164" s="10" t="str">
        <f t="shared" ca="1" si="28"/>
        <v>Expires on</v>
      </c>
      <c r="G164" s="10">
        <f t="shared" si="29"/>
        <v>44500</v>
      </c>
      <c r="H164" s="11" t="str">
        <f t="shared" si="30"/>
        <v>SUVEND0000123</v>
      </c>
      <c r="I164" s="11">
        <f t="shared" si="31"/>
        <v>0</v>
      </c>
      <c r="J164" s="11" t="str">
        <f>Table2[[#This Row],[Neighborhood]]</f>
        <v>South Lake Union</v>
      </c>
      <c r="K164" s="11" t="str">
        <f t="shared" si="32"/>
        <v>Food Vehicle</v>
      </c>
      <c r="L164" s="12">
        <f t="shared" si="33"/>
        <v>0</v>
      </c>
    </row>
    <row r="165" spans="1:12" ht="15.75" x14ac:dyDescent="0.25">
      <c r="A165" s="11" t="str">
        <f t="shared" si="23"/>
        <v>333 Boren Ave N</v>
      </c>
      <c r="B165" s="11" t="str">
        <f t="shared" si="24"/>
        <v>A</v>
      </c>
      <c r="C165" s="11" t="str">
        <f t="shared" si="25"/>
        <v>Mo Pockets/Yumbits</v>
      </c>
      <c r="D165" s="11" t="str">
        <f t="shared" si="26"/>
        <v>Thu</v>
      </c>
      <c r="E165" s="11" t="str">
        <f t="shared" si="27"/>
        <v>10AM-2PM</v>
      </c>
      <c r="F165" s="10" t="str">
        <f t="shared" ca="1" si="28"/>
        <v>Expires on</v>
      </c>
      <c r="G165" s="10">
        <f t="shared" si="29"/>
        <v>44500</v>
      </c>
      <c r="H165" s="11" t="str">
        <f t="shared" si="30"/>
        <v>SUVEND0000357</v>
      </c>
      <c r="I165" s="11">
        <f t="shared" si="31"/>
        <v>0</v>
      </c>
      <c r="J165" s="11" t="str">
        <f>Table2[[#This Row],[Neighborhood]]</f>
        <v>South Lake Union</v>
      </c>
      <c r="K165" s="11" t="str">
        <f t="shared" si="32"/>
        <v>Food Vehicle</v>
      </c>
      <c r="L165" s="12">
        <f t="shared" si="33"/>
        <v>0</v>
      </c>
    </row>
    <row r="166" spans="1:12" ht="15.75" x14ac:dyDescent="0.25">
      <c r="A166" s="11" t="str">
        <f t="shared" si="23"/>
        <v>333 Boren Ave N</v>
      </c>
      <c r="B166" s="11" t="str">
        <f t="shared" si="24"/>
        <v>B</v>
      </c>
      <c r="C166" s="11" t="str">
        <f t="shared" si="25"/>
        <v xml:space="preserve">Yummy 8 </v>
      </c>
      <c r="D166" s="11" t="str">
        <f t="shared" si="26"/>
        <v>Fri</v>
      </c>
      <c r="E166" s="11" t="str">
        <f t="shared" si="27"/>
        <v>10AM-2PM</v>
      </c>
      <c r="F166" s="10" t="str">
        <f t="shared" ca="1" si="28"/>
        <v>Expires on</v>
      </c>
      <c r="G166" s="10">
        <f t="shared" si="29"/>
        <v>44500</v>
      </c>
      <c r="H166" s="11" t="str">
        <f t="shared" si="30"/>
        <v>SUVEND0000297</v>
      </c>
      <c r="I166" s="11">
        <f t="shared" si="31"/>
        <v>0</v>
      </c>
      <c r="J166" s="11" t="str">
        <f>Table2[[#This Row],[Neighborhood]]</f>
        <v>South Lake Union</v>
      </c>
      <c r="K166" s="11" t="str">
        <f t="shared" si="32"/>
        <v>Food Vehicle</v>
      </c>
      <c r="L166" s="12" t="str">
        <f t="shared" si="33"/>
        <v xml:space="preserve">West side of Boren, North Food Truck Location </v>
      </c>
    </row>
    <row r="167" spans="1:12" ht="15.75" x14ac:dyDescent="0.25">
      <c r="A167" s="11" t="str">
        <f t="shared" si="23"/>
        <v>333 Boren Ave N</v>
      </c>
      <c r="B167" s="11" t="str">
        <f t="shared" si="24"/>
        <v>A</v>
      </c>
      <c r="C167" s="11" t="str">
        <f t="shared" si="25"/>
        <v>Saffron Spice</v>
      </c>
      <c r="D167" s="11" t="str">
        <f t="shared" si="26"/>
        <v>Fri</v>
      </c>
      <c r="E167" s="11" t="str">
        <f t="shared" si="27"/>
        <v>10AM-2PM</v>
      </c>
      <c r="F167" s="10" t="str">
        <f t="shared" ca="1" si="28"/>
        <v>Review Pending</v>
      </c>
      <c r="G167" s="10">
        <f t="shared" si="29"/>
        <v>43940</v>
      </c>
      <c r="H167" s="11" t="str">
        <f t="shared" si="30"/>
        <v>SUVEND0000351</v>
      </c>
      <c r="I167" s="11">
        <f t="shared" si="31"/>
        <v>0</v>
      </c>
      <c r="J167" s="11" t="str">
        <f>Table2[[#This Row],[Neighborhood]]</f>
        <v>South Lake Union</v>
      </c>
      <c r="K167" s="11" t="str">
        <f t="shared" si="32"/>
        <v>Food Vehicle</v>
      </c>
      <c r="L167" s="12">
        <f t="shared" si="33"/>
        <v>0</v>
      </c>
    </row>
    <row r="168" spans="1:12" ht="15.75" x14ac:dyDescent="0.25">
      <c r="A168" s="11" t="str">
        <f t="shared" si="23"/>
        <v>333 Boren Ave N on Thomas St</v>
      </c>
      <c r="B168" s="11" t="str">
        <f t="shared" si="24"/>
        <v>A</v>
      </c>
      <c r="C168" s="11" t="str">
        <f t="shared" si="25"/>
        <v>Thai-U-Up</v>
      </c>
      <c r="D168" s="11" t="str">
        <f t="shared" si="26"/>
        <v>Mon</v>
      </c>
      <c r="E168" s="11" t="str">
        <f t="shared" si="27"/>
        <v>10AM-2PM</v>
      </c>
      <c r="F168" s="10" t="str">
        <f ca="1">PermitStatus</f>
        <v>Expires on</v>
      </c>
      <c r="G168" s="10">
        <f t="shared" si="29"/>
        <v>44500</v>
      </c>
      <c r="H168" s="11" t="str">
        <f t="shared" si="30"/>
        <v xml:space="preserve">SUVEND0000047 </v>
      </c>
      <c r="I168" s="11">
        <f t="shared" si="31"/>
        <v>0</v>
      </c>
      <c r="J168" s="11" t="str">
        <f>Table2[[#This Row],[Neighborhood]]</f>
        <v>South Lake Union</v>
      </c>
      <c r="K168" s="11" t="str">
        <f t="shared" si="32"/>
        <v>Food Vehicle</v>
      </c>
      <c r="L168" s="12" t="str">
        <f t="shared" si="33"/>
        <v>Sloped site, must have approved wheel stops</v>
      </c>
    </row>
    <row r="169" spans="1:12" ht="15.75" x14ac:dyDescent="0.25">
      <c r="A169" s="11" t="str">
        <f t="shared" si="23"/>
        <v>333 Boren Ave N on Thomas St</v>
      </c>
      <c r="B169" s="11" t="str">
        <f t="shared" si="24"/>
        <v>A</v>
      </c>
      <c r="C169" s="11" t="str">
        <f t="shared" si="25"/>
        <v>Thai-U-Up</v>
      </c>
      <c r="D169" s="11" t="str">
        <f t="shared" si="26"/>
        <v>Tue</v>
      </c>
      <c r="E169" s="11" t="str">
        <f t="shared" si="27"/>
        <v>10AM-2PM</v>
      </c>
      <c r="F169" s="10" t="str">
        <f t="shared" ca="1" si="28"/>
        <v>Expires on</v>
      </c>
      <c r="G169" s="10">
        <f t="shared" si="29"/>
        <v>44500</v>
      </c>
      <c r="H169" s="11" t="str">
        <f t="shared" si="30"/>
        <v xml:space="preserve">SUVEND0000047 </v>
      </c>
      <c r="I169" s="11">
        <f t="shared" si="31"/>
        <v>0</v>
      </c>
      <c r="J169" s="11" t="str">
        <f>Table2[[#This Row],[Neighborhood]]</f>
        <v>South Lake Union</v>
      </c>
      <c r="K169" s="11" t="str">
        <f t="shared" si="32"/>
        <v>Food Vehicle</v>
      </c>
      <c r="L169" s="12" t="str">
        <f t="shared" si="33"/>
        <v>Sloped site, must have approved wheel stops</v>
      </c>
    </row>
    <row r="170" spans="1:12" ht="15.75" x14ac:dyDescent="0.25">
      <c r="A170" s="11" t="str">
        <f t="shared" si="23"/>
        <v>333 Boren Ave N on Thomas St</v>
      </c>
      <c r="B170" s="11" t="str">
        <f t="shared" si="24"/>
        <v>A</v>
      </c>
      <c r="C170" s="11" t="str">
        <f t="shared" si="25"/>
        <v>Thai-U-Up</v>
      </c>
      <c r="D170" s="11" t="str">
        <f t="shared" si="26"/>
        <v>Wed</v>
      </c>
      <c r="E170" s="11" t="str">
        <f t="shared" si="27"/>
        <v>10AM-2PM</v>
      </c>
      <c r="F170" s="10" t="str">
        <f t="shared" ca="1" si="28"/>
        <v>Expires on</v>
      </c>
      <c r="G170" s="10">
        <f t="shared" si="29"/>
        <v>44500</v>
      </c>
      <c r="H170" s="11" t="str">
        <f t="shared" si="30"/>
        <v xml:space="preserve">SUVEND0000047 </v>
      </c>
      <c r="I170" s="11">
        <f t="shared" si="31"/>
        <v>0</v>
      </c>
      <c r="J170" s="11" t="str">
        <f>Table2[[#This Row],[Neighborhood]]</f>
        <v>South Lake Union</v>
      </c>
      <c r="K170" s="11" t="str">
        <f t="shared" si="32"/>
        <v>Food Vehicle</v>
      </c>
      <c r="L170" s="12" t="str">
        <f t="shared" si="33"/>
        <v>Sloped site, must have approved wheel stops</v>
      </c>
    </row>
    <row r="171" spans="1:12" ht="15.75" x14ac:dyDescent="0.25">
      <c r="A171" s="11" t="str">
        <f t="shared" si="23"/>
        <v>333 Boren Ave N on Thomas St</v>
      </c>
      <c r="B171" s="11" t="str">
        <f t="shared" si="24"/>
        <v>A</v>
      </c>
      <c r="C171" s="11" t="str">
        <f t="shared" si="25"/>
        <v>Thai-U-Up</v>
      </c>
      <c r="D171" s="11" t="str">
        <f t="shared" si="26"/>
        <v>Thu</v>
      </c>
      <c r="E171" s="11" t="str">
        <f t="shared" si="27"/>
        <v>10AM-2PM</v>
      </c>
      <c r="F171" s="10" t="str">
        <f t="shared" ca="1" si="28"/>
        <v>Expires on</v>
      </c>
      <c r="G171" s="10">
        <f t="shared" si="29"/>
        <v>44500</v>
      </c>
      <c r="H171" s="11" t="str">
        <f t="shared" si="30"/>
        <v xml:space="preserve">SUVEND0000047 </v>
      </c>
      <c r="I171" s="11">
        <f t="shared" si="31"/>
        <v>0</v>
      </c>
      <c r="J171" s="11" t="str">
        <f>Table2[[#This Row],[Neighborhood]]</f>
        <v>South Lake Union</v>
      </c>
      <c r="K171" s="11" t="str">
        <f t="shared" si="32"/>
        <v>Food Vehicle</v>
      </c>
      <c r="L171" s="12" t="str">
        <f t="shared" si="33"/>
        <v>Sloped site, must have approved wheel stops</v>
      </c>
    </row>
    <row r="172" spans="1:12" ht="15.75" x14ac:dyDescent="0.25">
      <c r="A172" s="11" t="str">
        <f t="shared" si="23"/>
        <v>333 Boren Ave N on Thomas St</v>
      </c>
      <c r="B172" s="11" t="str">
        <f t="shared" si="24"/>
        <v>A</v>
      </c>
      <c r="C172" s="11" t="str">
        <f t="shared" si="25"/>
        <v>Thai-U-Up</v>
      </c>
      <c r="D172" s="11" t="str">
        <f t="shared" si="26"/>
        <v>Fri</v>
      </c>
      <c r="E172" s="11" t="str">
        <f t="shared" si="27"/>
        <v>10AM-2PM</v>
      </c>
      <c r="F172" s="10" t="str">
        <f t="shared" ca="1" si="28"/>
        <v>Expires on</v>
      </c>
      <c r="G172" s="10">
        <f t="shared" si="29"/>
        <v>44500</v>
      </c>
      <c r="H172" s="11" t="str">
        <f>PermitNo</f>
        <v xml:space="preserve">SUVEND0000047 </v>
      </c>
      <c r="I172" s="11">
        <f t="shared" si="31"/>
        <v>0</v>
      </c>
      <c r="J172" s="11" t="str">
        <f>Table2[[#This Row],[Neighborhood]]</f>
        <v>South Lake Union</v>
      </c>
      <c r="K172" s="11" t="str">
        <f t="shared" si="32"/>
        <v>Food Vehicle</v>
      </c>
      <c r="L172" s="12" t="str">
        <f t="shared" si="33"/>
        <v>Sloped site, must have approved wheel stops</v>
      </c>
    </row>
    <row r="173" spans="1:12" ht="15.75" x14ac:dyDescent="0.25">
      <c r="A173" s="11" t="str">
        <f t="shared" si="23"/>
        <v>400 Boren Ave N on Harrison St</v>
      </c>
      <c r="B173" s="11" t="str">
        <f t="shared" si="24"/>
        <v>A</v>
      </c>
      <c r="C173" s="11" t="str">
        <f t="shared" si="25"/>
        <v>Saffron Spice</v>
      </c>
      <c r="D173" s="11" t="str">
        <f t="shared" si="26"/>
        <v>Mon</v>
      </c>
      <c r="E173" s="11" t="str">
        <f t="shared" si="27"/>
        <v>10AM-2PM</v>
      </c>
      <c r="F173" s="10" t="str">
        <f t="shared" ca="1" si="28"/>
        <v>Review Pending</v>
      </c>
      <c r="G173" s="10">
        <f t="shared" si="29"/>
        <v>44000</v>
      </c>
      <c r="H173" s="11" t="str">
        <f t="shared" si="30"/>
        <v>SUVEND0000500</v>
      </c>
      <c r="I173" s="11">
        <f t="shared" si="31"/>
        <v>0</v>
      </c>
      <c r="J173" s="11" t="str">
        <f>Table2[[#This Row],[Neighborhood]]</f>
        <v>South Lake Union</v>
      </c>
      <c r="K173" s="11" t="str">
        <f t="shared" si="32"/>
        <v>Food Vehicle</v>
      </c>
      <c r="L173" s="12">
        <f t="shared" si="33"/>
        <v>0</v>
      </c>
    </row>
    <row r="174" spans="1:12" ht="15.75" x14ac:dyDescent="0.25">
      <c r="A174" s="11" t="str">
        <f t="shared" si="23"/>
        <v>400 Boren Ave N on Harrison St</v>
      </c>
      <c r="B174" s="11" t="str">
        <f t="shared" si="24"/>
        <v>B</v>
      </c>
      <c r="C174" s="11" t="str">
        <f t="shared" si="25"/>
        <v>Gourminis</v>
      </c>
      <c r="D174" s="11" t="str">
        <f t="shared" si="26"/>
        <v>Mon</v>
      </c>
      <c r="E174" s="11" t="str">
        <f t="shared" si="27"/>
        <v>10AM-2PM</v>
      </c>
      <c r="F174" s="10" t="str">
        <f t="shared" ca="1" si="28"/>
        <v>Expires on</v>
      </c>
      <c r="G174" s="10">
        <f t="shared" si="29"/>
        <v>44500</v>
      </c>
      <c r="H174" s="11" t="str">
        <f t="shared" si="30"/>
        <v>SUVEND0000034</v>
      </c>
      <c r="I174" s="11">
        <f t="shared" si="31"/>
        <v>0</v>
      </c>
      <c r="J174" s="11" t="str">
        <f>Table2[[#This Row],[Neighborhood]]</f>
        <v>South Lake Union</v>
      </c>
      <c r="K174" s="11" t="str">
        <f t="shared" si="32"/>
        <v>Food Vehicle</v>
      </c>
      <c r="L174" s="12">
        <f t="shared" si="33"/>
        <v>0</v>
      </c>
    </row>
    <row r="175" spans="1:12" ht="15.75" x14ac:dyDescent="0.25">
      <c r="A175" s="11" t="str">
        <f t="shared" si="23"/>
        <v>400 Boren Ave N on Harrison St</v>
      </c>
      <c r="B175" s="11" t="str">
        <f t="shared" si="24"/>
        <v>A</v>
      </c>
      <c r="C175" s="11" t="str">
        <f t="shared" si="25"/>
        <v>Saffron Spice</v>
      </c>
      <c r="D175" s="11" t="str">
        <f t="shared" si="26"/>
        <v>Tues</v>
      </c>
      <c r="E175" s="11" t="str">
        <f t="shared" si="27"/>
        <v>10AM-2PM</v>
      </c>
      <c r="F175" s="10" t="str">
        <f t="shared" ca="1" si="28"/>
        <v>Review Pending</v>
      </c>
      <c r="G175" s="10">
        <f t="shared" si="29"/>
        <v>44000</v>
      </c>
      <c r="H175" s="11" t="str">
        <f>PermitNo</f>
        <v>SUVEND0000500</v>
      </c>
      <c r="I175" s="11">
        <f t="shared" si="31"/>
        <v>0</v>
      </c>
      <c r="J175" s="11" t="str">
        <f>Table2[[#This Row],[Neighborhood]]</f>
        <v>South Lake Union</v>
      </c>
      <c r="K175" s="11" t="str">
        <f t="shared" si="32"/>
        <v>Food Vehicle</v>
      </c>
      <c r="L175" s="12">
        <f t="shared" si="33"/>
        <v>0</v>
      </c>
    </row>
    <row r="176" spans="1:12" ht="16.5" customHeight="1" x14ac:dyDescent="0.25">
      <c r="A176" s="11" t="str">
        <f t="shared" si="23"/>
        <v>400 Boren Ave N on Harrison St</v>
      </c>
      <c r="B176" s="11" t="str">
        <f t="shared" si="24"/>
        <v>B</v>
      </c>
      <c r="C176" s="11" t="str">
        <f t="shared" si="25"/>
        <v>Wiseguy Hero!</v>
      </c>
      <c r="D176" s="11" t="str">
        <f t="shared" si="26"/>
        <v>Tues</v>
      </c>
      <c r="E176" s="11" t="str">
        <f t="shared" si="27"/>
        <v>10AM-2PM</v>
      </c>
      <c r="F176" s="10" t="str">
        <f t="shared" ca="1" si="28"/>
        <v>Expires on</v>
      </c>
      <c r="G176" s="10">
        <f>Date</f>
        <v>44500</v>
      </c>
      <c r="H176" s="11" t="str">
        <f t="shared" si="30"/>
        <v>SUVEND0000055</v>
      </c>
      <c r="I176" s="11">
        <f t="shared" si="31"/>
        <v>0</v>
      </c>
      <c r="J176" s="11" t="str">
        <f>Table2[[#This Row],[Neighborhood]]</f>
        <v>South Lake Union</v>
      </c>
      <c r="K176" s="11" t="str">
        <f t="shared" si="32"/>
        <v>Food Vehicle</v>
      </c>
      <c r="L176" s="12">
        <f t="shared" si="33"/>
        <v>0</v>
      </c>
    </row>
    <row r="177" spans="1:12" ht="15.75" x14ac:dyDescent="0.25">
      <c r="A177" s="11" t="str">
        <f t="shared" si="23"/>
        <v>400 Boren Ave N on Harrison St</v>
      </c>
      <c r="B177" s="11" t="str">
        <f t="shared" si="24"/>
        <v>A</v>
      </c>
      <c r="C177" s="11" t="str">
        <f t="shared" si="25"/>
        <v>Saffron Spice</v>
      </c>
      <c r="D177" s="11" t="str">
        <f t="shared" si="26"/>
        <v xml:space="preserve">Wed </v>
      </c>
      <c r="E177" s="11" t="str">
        <f t="shared" si="27"/>
        <v>10AM-2PM</v>
      </c>
      <c r="F177" s="10" t="str">
        <f t="shared" ca="1" si="28"/>
        <v>Review Pending</v>
      </c>
      <c r="G177" s="10">
        <f t="shared" si="29"/>
        <v>44000</v>
      </c>
      <c r="H177" s="11" t="str">
        <f t="shared" si="30"/>
        <v>SUVEND0000500</v>
      </c>
      <c r="I177" s="11">
        <f t="shared" si="31"/>
        <v>0</v>
      </c>
      <c r="J177" s="11" t="str">
        <f>Table2[[#This Row],[Neighborhood]]</f>
        <v>South Lake Union</v>
      </c>
      <c r="K177" s="11" t="str">
        <f t="shared" si="32"/>
        <v>Food Vehicle</v>
      </c>
      <c r="L177" s="12">
        <f t="shared" si="33"/>
        <v>0</v>
      </c>
    </row>
    <row r="178" spans="1:12" ht="15.75" x14ac:dyDescent="0.25">
      <c r="A178" s="11" t="str">
        <f t="shared" si="23"/>
        <v>400 Boren Ave N on Harrison St</v>
      </c>
      <c r="B178" s="11" t="str">
        <f t="shared" si="24"/>
        <v>B</v>
      </c>
      <c r="C178" s="11" t="str">
        <f t="shared" si="25"/>
        <v>Gourminis</v>
      </c>
      <c r="D178" s="11" t="str">
        <f t="shared" si="26"/>
        <v xml:space="preserve">Wed </v>
      </c>
      <c r="E178" s="11" t="str">
        <f t="shared" si="27"/>
        <v>10AM-2PM</v>
      </c>
      <c r="F178" s="10" t="str">
        <f t="shared" ca="1" si="28"/>
        <v>Expires on</v>
      </c>
      <c r="G178" s="10">
        <f t="shared" si="29"/>
        <v>44500</v>
      </c>
      <c r="H178" s="11" t="str">
        <f t="shared" si="30"/>
        <v>SUVEND0000034</v>
      </c>
      <c r="I178" s="11">
        <f t="shared" si="31"/>
        <v>0</v>
      </c>
      <c r="J178" s="11" t="str">
        <f>Table2[[#This Row],[Neighborhood]]</f>
        <v>South Lake Union</v>
      </c>
      <c r="K178" s="11" t="str">
        <f t="shared" si="32"/>
        <v>Food Vehicle</v>
      </c>
      <c r="L178" s="12">
        <f t="shared" si="33"/>
        <v>0</v>
      </c>
    </row>
    <row r="179" spans="1:12" ht="15.75" x14ac:dyDescent="0.25">
      <c r="A179" s="11" t="str">
        <f t="shared" si="23"/>
        <v>400 Boren Ave N on Harrison St</v>
      </c>
      <c r="B179" s="11" t="str">
        <f t="shared" si="24"/>
        <v>A</v>
      </c>
      <c r="C179" s="11" t="str">
        <f t="shared" si="25"/>
        <v>Saffron Spice</v>
      </c>
      <c r="D179" s="11" t="str">
        <f t="shared" si="26"/>
        <v>Thurs</v>
      </c>
      <c r="E179" s="11" t="str">
        <f t="shared" si="27"/>
        <v>10AM-2PM</v>
      </c>
      <c r="F179" s="10" t="str">
        <f t="shared" ca="1" si="28"/>
        <v>Review Pending</v>
      </c>
      <c r="G179" s="10">
        <f t="shared" si="29"/>
        <v>44000</v>
      </c>
      <c r="H179" s="11" t="str">
        <f t="shared" si="30"/>
        <v>SUVEND0000500</v>
      </c>
      <c r="I179" s="11">
        <f t="shared" si="31"/>
        <v>0</v>
      </c>
      <c r="J179" s="11" t="str">
        <f>Table2[[#This Row],[Neighborhood]]</f>
        <v>South Lake Union</v>
      </c>
      <c r="K179" s="11" t="str">
        <f t="shared" si="32"/>
        <v>Food Vehicle</v>
      </c>
      <c r="L179" s="12">
        <f t="shared" si="33"/>
        <v>0</v>
      </c>
    </row>
    <row r="180" spans="1:12" ht="15.75" x14ac:dyDescent="0.25">
      <c r="A180" s="11" t="str">
        <f t="shared" si="23"/>
        <v>400 Boren Ave N on Harrison St</v>
      </c>
      <c r="B180" s="11" t="str">
        <f t="shared" si="24"/>
        <v>B</v>
      </c>
      <c r="C180" s="11" t="str">
        <f t="shared" si="25"/>
        <v>Wiseguy Hero!</v>
      </c>
      <c r="D180" s="11" t="str">
        <f t="shared" si="26"/>
        <v>Thurs</v>
      </c>
      <c r="E180" s="11" t="str">
        <f t="shared" si="27"/>
        <v>10AM-2PM</v>
      </c>
      <c r="F180" s="10" t="str">
        <f t="shared" ca="1" si="28"/>
        <v>Expires on</v>
      </c>
      <c r="G180" s="10">
        <f t="shared" si="29"/>
        <v>44500</v>
      </c>
      <c r="H180" s="11" t="str">
        <f t="shared" si="30"/>
        <v>SUVEND0000055</v>
      </c>
      <c r="I180" s="11">
        <f t="shared" si="31"/>
        <v>0</v>
      </c>
      <c r="J180" s="11" t="str">
        <f>Table2[[#This Row],[Neighborhood]]</f>
        <v>South Lake Union</v>
      </c>
      <c r="K180" s="11" t="str">
        <f t="shared" si="32"/>
        <v>Food Vehicle</v>
      </c>
      <c r="L180" s="12">
        <f t="shared" si="33"/>
        <v>0</v>
      </c>
    </row>
    <row r="181" spans="1:12" ht="15.75" x14ac:dyDescent="0.25">
      <c r="A181" s="11" t="str">
        <f t="shared" si="23"/>
        <v>400 Boren Ave N on Harrison St</v>
      </c>
      <c r="B181" s="11" t="str">
        <f t="shared" si="24"/>
        <v>A</v>
      </c>
      <c r="C181" s="11" t="str">
        <f t="shared" si="25"/>
        <v>Saffron Spice</v>
      </c>
      <c r="D181" s="11" t="str">
        <f t="shared" si="26"/>
        <v>Fri</v>
      </c>
      <c r="E181" s="11" t="str">
        <f t="shared" si="27"/>
        <v>10AM-2PM</v>
      </c>
      <c r="F181" s="10" t="str">
        <f t="shared" ca="1" si="28"/>
        <v>Review Pending</v>
      </c>
      <c r="G181" s="10">
        <f t="shared" si="29"/>
        <v>44000</v>
      </c>
      <c r="H181" s="11" t="str">
        <f t="shared" si="30"/>
        <v>SUVEND0000500</v>
      </c>
      <c r="I181" s="11">
        <f t="shared" si="31"/>
        <v>0</v>
      </c>
      <c r="J181" s="11" t="str">
        <f>Table2[[#This Row],[Neighborhood]]</f>
        <v>South Lake Union</v>
      </c>
      <c r="K181" s="11" t="str">
        <f t="shared" si="32"/>
        <v>Food Vehicle</v>
      </c>
      <c r="L181" s="12">
        <f t="shared" si="33"/>
        <v>0</v>
      </c>
    </row>
    <row r="182" spans="1:12" ht="15.75" x14ac:dyDescent="0.25">
      <c r="A182" s="11" t="str">
        <f t="shared" si="23"/>
        <v>400 Boren Ave N on Harrison St</v>
      </c>
      <c r="B182" s="11" t="str">
        <f t="shared" si="24"/>
        <v>B</v>
      </c>
      <c r="C182" s="11" t="str">
        <f t="shared" si="25"/>
        <v>Gourminis</v>
      </c>
      <c r="D182" s="11" t="str">
        <f t="shared" si="26"/>
        <v>Fri</v>
      </c>
      <c r="E182" s="11" t="str">
        <f t="shared" si="27"/>
        <v>10AM-2PM</v>
      </c>
      <c r="F182" s="10" t="str">
        <f t="shared" ca="1" si="28"/>
        <v>Expires on</v>
      </c>
      <c r="G182" s="10">
        <f t="shared" si="29"/>
        <v>44500</v>
      </c>
      <c r="H182" s="11" t="str">
        <f t="shared" si="30"/>
        <v>SUVEND0000034</v>
      </c>
      <c r="I182" s="11">
        <f t="shared" si="31"/>
        <v>0</v>
      </c>
      <c r="J182" s="11" t="str">
        <f>Table2[[#This Row],[Neighborhood]]</f>
        <v>South Lake Union</v>
      </c>
      <c r="K182" s="11" t="str">
        <f t="shared" si="32"/>
        <v>Food Vehicle</v>
      </c>
      <c r="L182" s="12">
        <f t="shared" si="33"/>
        <v>0</v>
      </c>
    </row>
    <row r="183" spans="1:12" ht="15.75" x14ac:dyDescent="0.25">
      <c r="A183" s="11" t="str">
        <f t="shared" si="23"/>
        <v>424 Boren Ave N</v>
      </c>
      <c r="B183" s="11" t="str">
        <f t="shared" si="24"/>
        <v>A</v>
      </c>
      <c r="C183" s="11" t="str">
        <f t="shared" si="25"/>
        <v>SDOT Designated Site</v>
      </c>
      <c r="D183" s="11" t="str">
        <f t="shared" si="26"/>
        <v>Mon</v>
      </c>
      <c r="E183" s="11" t="str">
        <f t="shared" si="27"/>
        <v>10AM-2PM</v>
      </c>
      <c r="F183" s="10" t="str">
        <f t="shared" ca="1" si="28"/>
        <v>Not Eligible</v>
      </c>
      <c r="G183" s="10">
        <f t="shared" si="29"/>
        <v>0</v>
      </c>
      <c r="H183" s="11">
        <f t="shared" si="30"/>
        <v>0</v>
      </c>
      <c r="I183" s="11">
        <f t="shared" si="31"/>
        <v>0</v>
      </c>
      <c r="J183" s="11" t="str">
        <f>Table2[[#This Row],[Neighborhood]]</f>
        <v>South Lake Union</v>
      </c>
      <c r="K183" s="11" t="str">
        <f t="shared" si="32"/>
        <v>Food Vehicle</v>
      </c>
      <c r="L183" s="12" t="str">
        <f t="shared" si="33"/>
        <v xml:space="preserve">SDOT Desingated site for temporary relocation </v>
      </c>
    </row>
    <row r="184" spans="1:12" ht="15.75" x14ac:dyDescent="0.25">
      <c r="A184" s="11" t="str">
        <f t="shared" si="23"/>
        <v>424 Boren Ave N</v>
      </c>
      <c r="B184" s="11" t="str">
        <f t="shared" si="24"/>
        <v>B</v>
      </c>
      <c r="C184" s="11" t="str">
        <f t="shared" si="25"/>
        <v>SDOT Designated Site</v>
      </c>
      <c r="D184" s="11" t="str">
        <f t="shared" si="26"/>
        <v>Mon</v>
      </c>
      <c r="E184" s="11" t="str">
        <f t="shared" si="27"/>
        <v>10AM-2PM</v>
      </c>
      <c r="F184" s="10" t="str">
        <f t="shared" ca="1" si="28"/>
        <v>Not Eligible</v>
      </c>
      <c r="G184" s="10">
        <f t="shared" si="29"/>
        <v>0</v>
      </c>
      <c r="H184" s="11">
        <f t="shared" si="30"/>
        <v>0</v>
      </c>
      <c r="I184" s="11">
        <f t="shared" si="31"/>
        <v>0</v>
      </c>
      <c r="J184" s="11" t="str">
        <f>Table2[[#This Row],[Neighborhood]]</f>
        <v>South Lake Union</v>
      </c>
      <c r="K184" s="11" t="str">
        <f t="shared" si="32"/>
        <v>Food Vehicle</v>
      </c>
      <c r="L184" s="12" t="str">
        <f t="shared" si="33"/>
        <v xml:space="preserve">SDOT Desingated site for temporary relocation </v>
      </c>
    </row>
    <row r="185" spans="1:12" ht="15.75" x14ac:dyDescent="0.25">
      <c r="A185" s="11" t="str">
        <f t="shared" si="23"/>
        <v>424 Boren Ave N</v>
      </c>
      <c r="B185" s="11" t="str">
        <f t="shared" si="24"/>
        <v>A</v>
      </c>
      <c r="C185" s="11" t="str">
        <f t="shared" si="25"/>
        <v>SDOT Designated Site</v>
      </c>
      <c r="D185" s="11" t="str">
        <f t="shared" si="26"/>
        <v>Tues</v>
      </c>
      <c r="E185" s="11" t="str">
        <f t="shared" si="27"/>
        <v>10AM-2PM</v>
      </c>
      <c r="F185" s="10" t="str">
        <f t="shared" ca="1" si="28"/>
        <v>Not Eligible</v>
      </c>
      <c r="G185" s="10">
        <f t="shared" si="29"/>
        <v>0</v>
      </c>
      <c r="H185" s="11">
        <f t="shared" si="30"/>
        <v>0</v>
      </c>
      <c r="I185" s="11">
        <f t="shared" si="31"/>
        <v>0</v>
      </c>
      <c r="J185" s="11" t="str">
        <f>Table2[[#This Row],[Neighborhood]]</f>
        <v>South Lake Union</v>
      </c>
      <c r="K185" s="11" t="str">
        <f t="shared" si="32"/>
        <v>Food Vehicle</v>
      </c>
      <c r="L185" s="12" t="str">
        <f t="shared" si="33"/>
        <v xml:space="preserve">SDOT Desingated site for temporary relocation </v>
      </c>
    </row>
    <row r="186" spans="1:12" ht="15.75" x14ac:dyDescent="0.25">
      <c r="A186" s="11" t="str">
        <f t="shared" si="23"/>
        <v>424 Boren Ave N</v>
      </c>
      <c r="B186" s="11" t="str">
        <f t="shared" si="24"/>
        <v>B</v>
      </c>
      <c r="C186" s="11" t="str">
        <f t="shared" si="25"/>
        <v>SDOT Designated Site</v>
      </c>
      <c r="D186" s="11" t="str">
        <f t="shared" si="26"/>
        <v>Tues</v>
      </c>
      <c r="E186" s="11" t="str">
        <f t="shared" si="27"/>
        <v>10AM-2PM</v>
      </c>
      <c r="F186" s="10" t="str">
        <f t="shared" ca="1" si="28"/>
        <v>Not Eligible</v>
      </c>
      <c r="G186" s="10">
        <f t="shared" si="29"/>
        <v>0</v>
      </c>
      <c r="H186" s="11">
        <f t="shared" si="30"/>
        <v>0</v>
      </c>
      <c r="I186" s="11">
        <f t="shared" si="31"/>
        <v>0</v>
      </c>
      <c r="J186" s="11" t="str">
        <f>Table2[[#This Row],[Neighborhood]]</f>
        <v>South Lake Union</v>
      </c>
      <c r="K186" s="11" t="str">
        <f t="shared" si="32"/>
        <v>Food Vehicle</v>
      </c>
      <c r="L186" s="12" t="str">
        <f t="shared" si="33"/>
        <v xml:space="preserve">SDOT Desingated site for temporary relocation </v>
      </c>
    </row>
    <row r="187" spans="1:12" ht="15.75" x14ac:dyDescent="0.25">
      <c r="A187" s="11" t="str">
        <f t="shared" si="23"/>
        <v>424 Boren Ave N</v>
      </c>
      <c r="B187" s="11" t="str">
        <f t="shared" si="24"/>
        <v>A</v>
      </c>
      <c r="C187" s="11" t="str">
        <f t="shared" si="25"/>
        <v>SDOT Designated Site</v>
      </c>
      <c r="D187" s="11" t="str">
        <f t="shared" si="26"/>
        <v xml:space="preserve">Wed </v>
      </c>
      <c r="E187" s="11" t="str">
        <f t="shared" si="27"/>
        <v>10AM-2PM</v>
      </c>
      <c r="F187" s="10" t="str">
        <f t="shared" ca="1" si="28"/>
        <v>Not Eligible</v>
      </c>
      <c r="G187" s="10">
        <f t="shared" si="29"/>
        <v>0</v>
      </c>
      <c r="H187" s="11">
        <f t="shared" si="30"/>
        <v>0</v>
      </c>
      <c r="I187" s="11">
        <f t="shared" si="31"/>
        <v>0</v>
      </c>
      <c r="J187" s="11" t="str">
        <f>Table2[[#This Row],[Neighborhood]]</f>
        <v>South Lake Union</v>
      </c>
      <c r="K187" s="11" t="str">
        <f t="shared" si="32"/>
        <v>Food Vehicle</v>
      </c>
      <c r="L187" s="12" t="str">
        <f t="shared" si="33"/>
        <v xml:space="preserve">SDOT Desingated site for temporary relocation </v>
      </c>
    </row>
    <row r="188" spans="1:12" ht="15.75" x14ac:dyDescent="0.25">
      <c r="A188" s="11" t="str">
        <f t="shared" si="23"/>
        <v>424 Boren Ave N</v>
      </c>
      <c r="B188" s="11" t="str">
        <f t="shared" si="24"/>
        <v>B</v>
      </c>
      <c r="C188" s="11" t="str">
        <f t="shared" si="25"/>
        <v>SDOT Designated Site</v>
      </c>
      <c r="D188" s="11" t="str">
        <f t="shared" si="26"/>
        <v xml:space="preserve">Wed </v>
      </c>
      <c r="E188" s="11" t="str">
        <f t="shared" si="27"/>
        <v>10AM-2PM</v>
      </c>
      <c r="F188" s="10" t="str">
        <f t="shared" ca="1" si="28"/>
        <v>Not Eligible</v>
      </c>
      <c r="G188" s="10">
        <f t="shared" si="29"/>
        <v>0</v>
      </c>
      <c r="H188" s="11">
        <f t="shared" si="30"/>
        <v>0</v>
      </c>
      <c r="I188" s="11">
        <f t="shared" si="31"/>
        <v>0</v>
      </c>
      <c r="J188" s="11" t="str">
        <f>Table2[[#This Row],[Neighborhood]]</f>
        <v>South Lake Union</v>
      </c>
      <c r="K188" s="11" t="str">
        <f t="shared" si="32"/>
        <v>Food Vehicle</v>
      </c>
      <c r="L188" s="12" t="str">
        <f t="shared" si="33"/>
        <v xml:space="preserve">SDOT Desingated site for temporary relocation </v>
      </c>
    </row>
    <row r="189" spans="1:12" ht="15" customHeight="1" x14ac:dyDescent="0.25">
      <c r="A189" s="11" t="str">
        <f t="shared" si="23"/>
        <v>424 Boren Ave N</v>
      </c>
      <c r="B189" s="11" t="str">
        <f t="shared" si="24"/>
        <v>A</v>
      </c>
      <c r="C189" s="11" t="str">
        <f t="shared" si="25"/>
        <v>SDOT Designated Site</v>
      </c>
      <c r="D189" s="11" t="str">
        <f t="shared" si="26"/>
        <v>Thurs</v>
      </c>
      <c r="E189" s="11" t="str">
        <f t="shared" si="27"/>
        <v>10AM-2PM</v>
      </c>
      <c r="F189" s="10" t="str">
        <f t="shared" ca="1" si="28"/>
        <v>Not Eligible</v>
      </c>
      <c r="G189" s="10">
        <f t="shared" si="29"/>
        <v>0</v>
      </c>
      <c r="H189" s="11">
        <f t="shared" si="30"/>
        <v>0</v>
      </c>
      <c r="I189" s="11">
        <f t="shared" si="31"/>
        <v>0</v>
      </c>
      <c r="J189" s="11" t="str">
        <f>Table2[[#This Row],[Neighborhood]]</f>
        <v>South Lake Union</v>
      </c>
      <c r="K189" s="11" t="str">
        <f t="shared" si="32"/>
        <v>Food Vehicle</v>
      </c>
      <c r="L189" s="12" t="str">
        <f t="shared" si="33"/>
        <v xml:space="preserve">SDOT Desingated site for temporary relocation </v>
      </c>
    </row>
    <row r="190" spans="1:12" ht="15.75" x14ac:dyDescent="0.25">
      <c r="A190" s="11" t="str">
        <f t="shared" si="23"/>
        <v>424 Boren Ave N</v>
      </c>
      <c r="B190" s="11" t="str">
        <f t="shared" si="24"/>
        <v>B</v>
      </c>
      <c r="C190" s="11" t="str">
        <f t="shared" si="25"/>
        <v>SDOT Designated Site</v>
      </c>
      <c r="D190" s="11" t="str">
        <f t="shared" si="26"/>
        <v>Thurs</v>
      </c>
      <c r="E190" s="11" t="str">
        <f t="shared" si="27"/>
        <v>10AM-2PM</v>
      </c>
      <c r="F190" s="10" t="str">
        <f t="shared" ca="1" si="28"/>
        <v>Not Eligible</v>
      </c>
      <c r="G190" s="10">
        <f t="shared" si="29"/>
        <v>0</v>
      </c>
      <c r="H190" s="11">
        <f t="shared" si="30"/>
        <v>0</v>
      </c>
      <c r="I190" s="11">
        <f t="shared" si="31"/>
        <v>0</v>
      </c>
      <c r="J190" s="11" t="str">
        <f>Table2[[#This Row],[Neighborhood]]</f>
        <v>South Lake Union</v>
      </c>
      <c r="K190" s="11" t="str">
        <f t="shared" si="32"/>
        <v>Food Vehicle</v>
      </c>
      <c r="L190" s="12" t="str">
        <f t="shared" si="33"/>
        <v xml:space="preserve">SDOT Desingated site for temporary relocation </v>
      </c>
    </row>
    <row r="191" spans="1:12" ht="15.75" x14ac:dyDescent="0.25">
      <c r="A191" s="11" t="str">
        <f t="shared" si="23"/>
        <v>424 Boren Ave N</v>
      </c>
      <c r="B191" s="11" t="str">
        <f t="shared" si="24"/>
        <v>A</v>
      </c>
      <c r="C191" s="11" t="str">
        <f t="shared" si="25"/>
        <v>SDOT Designated Site</v>
      </c>
      <c r="D191" s="11" t="str">
        <f t="shared" si="26"/>
        <v>Fri</v>
      </c>
      <c r="E191" s="11" t="str">
        <f t="shared" si="27"/>
        <v>10AM-2PM</v>
      </c>
      <c r="F191" s="10" t="str">
        <f t="shared" ca="1" si="28"/>
        <v>Not Eligible</v>
      </c>
      <c r="G191" s="10">
        <f t="shared" si="29"/>
        <v>0</v>
      </c>
      <c r="H191" s="11">
        <f t="shared" si="30"/>
        <v>0</v>
      </c>
      <c r="I191" s="11">
        <f t="shared" si="31"/>
        <v>0</v>
      </c>
      <c r="J191" s="11" t="str">
        <f>Table2[[#This Row],[Neighborhood]]</f>
        <v>South Lake Union</v>
      </c>
      <c r="K191" s="11" t="str">
        <f t="shared" si="32"/>
        <v>Food Vehicle</v>
      </c>
      <c r="L191" s="12" t="str">
        <f t="shared" si="33"/>
        <v xml:space="preserve">SDOT Desingated site for temporary relocation </v>
      </c>
    </row>
    <row r="192" spans="1:12" ht="15.75" x14ac:dyDescent="0.25">
      <c r="A192" s="11" t="str">
        <f t="shared" ref="A192:A249" si="34">Location</f>
        <v>424 Boren Ave N</v>
      </c>
      <c r="B192" s="11" t="str">
        <f t="shared" ref="B192:B249" si="35">Site</f>
        <v>B</v>
      </c>
      <c r="C192" s="11" t="str">
        <f t="shared" ref="C192:C249" si="36">Vendor</f>
        <v>SDOT Designated Site</v>
      </c>
      <c r="D192" s="11" t="str">
        <f t="shared" ref="D192:D249" si="37">Day</f>
        <v>Fri</v>
      </c>
      <c r="E192" s="11" t="str">
        <f t="shared" ref="E192:E249" si="38">Hours</f>
        <v>10AM-2PM</v>
      </c>
      <c r="F192" s="10" t="str">
        <f t="shared" ref="F192:F249" ca="1" si="39">PermitStatus</f>
        <v>Not Eligible</v>
      </c>
      <c r="G192" s="10">
        <f t="shared" ref="G192:G249" si="40">Date</f>
        <v>0</v>
      </c>
      <c r="H192" s="11">
        <f t="shared" ref="H192:H249" si="41">PermitNo</f>
        <v>0</v>
      </c>
      <c r="I192" s="11">
        <f t="shared" ref="I192:I249" si="42">DecalNo</f>
        <v>0</v>
      </c>
      <c r="J192" s="11" t="str">
        <f>Table2[[#This Row],[Neighborhood]]</f>
        <v>South Lake Union</v>
      </c>
      <c r="K192" s="11" t="str">
        <f t="shared" ref="K192:K249" si="43">PermitType</f>
        <v>Food Vehicle</v>
      </c>
      <c r="L192" s="12" t="str">
        <f t="shared" ref="L192:L249" si="44">Notes</f>
        <v xml:space="preserve">SDOT Desingated site for temporary relocation </v>
      </c>
    </row>
    <row r="193" spans="1:12" ht="15.75" x14ac:dyDescent="0.25">
      <c r="A193" s="11" t="str">
        <f t="shared" si="34"/>
        <v>424 Boren Ave N on Republican St</v>
      </c>
      <c r="B193" s="11" t="str">
        <f t="shared" si="35"/>
        <v>A</v>
      </c>
      <c r="C193" s="11" t="str">
        <f t="shared" si="36"/>
        <v>Tuk Tuk Mobile Feast</v>
      </c>
      <c r="D193" s="11" t="str">
        <f t="shared" si="37"/>
        <v>Mon</v>
      </c>
      <c r="E193" s="11" t="str">
        <f t="shared" si="38"/>
        <v>10AM-2PM</v>
      </c>
      <c r="F193" s="10" t="str">
        <f t="shared" ca="1" si="39"/>
        <v>Renewal pending</v>
      </c>
      <c r="G193" s="10">
        <f t="shared" si="40"/>
        <v>44055</v>
      </c>
      <c r="H193" s="11" t="str">
        <f t="shared" si="41"/>
        <v>SUVEND0000512</v>
      </c>
      <c r="I193" s="11">
        <f t="shared" si="42"/>
        <v>0</v>
      </c>
      <c r="J193" s="11" t="str">
        <f>Table2[[#This Row],[Neighborhood]]</f>
        <v>South Lake Union</v>
      </c>
      <c r="K193" s="11" t="str">
        <f t="shared" si="43"/>
        <v>Food Vehicle</v>
      </c>
      <c r="L193" s="12">
        <f t="shared" si="44"/>
        <v>0</v>
      </c>
    </row>
    <row r="194" spans="1:12" ht="15.75" x14ac:dyDescent="0.25">
      <c r="A194" s="11" t="str">
        <f t="shared" si="34"/>
        <v>424 Boren Ave N on Republican St</v>
      </c>
      <c r="B194" s="11" t="str">
        <f t="shared" si="35"/>
        <v>A</v>
      </c>
      <c r="C194" s="11" t="str">
        <f t="shared" si="36"/>
        <v>Mo Pockets</v>
      </c>
      <c r="D194" s="11" t="str">
        <f t="shared" si="37"/>
        <v>Tues</v>
      </c>
      <c r="E194" s="11" t="str">
        <f t="shared" si="38"/>
        <v>10AM-2PM</v>
      </c>
      <c r="F194" s="10" t="str">
        <f t="shared" ca="1" si="39"/>
        <v>Approved</v>
      </c>
      <c r="G194" s="10">
        <f t="shared" si="40"/>
        <v>43712</v>
      </c>
      <c r="H194" s="11" t="str">
        <f t="shared" si="41"/>
        <v>SUVEND0000111</v>
      </c>
      <c r="I194" s="11">
        <f t="shared" si="42"/>
        <v>0</v>
      </c>
      <c r="J194" s="11" t="str">
        <f>Table2[[#This Row],[Neighborhood]]</f>
        <v>South Lake Union</v>
      </c>
      <c r="K194" s="11" t="str">
        <f t="shared" si="43"/>
        <v>Food Vehicle</v>
      </c>
      <c r="L194" s="12">
        <f t="shared" si="44"/>
        <v>0</v>
      </c>
    </row>
    <row r="195" spans="1:12" ht="15.75" x14ac:dyDescent="0.25">
      <c r="A195" s="11" t="str">
        <f t="shared" si="34"/>
        <v>424 Boren Ave N on Republican St</v>
      </c>
      <c r="B195" s="11" t="str">
        <f t="shared" si="35"/>
        <v>A</v>
      </c>
      <c r="C195" s="11" t="str">
        <f t="shared" si="36"/>
        <v>Tuk Tuk Mobile Feast</v>
      </c>
      <c r="D195" s="11" t="str">
        <f t="shared" si="37"/>
        <v>Wed</v>
      </c>
      <c r="E195" s="11" t="str">
        <f t="shared" si="38"/>
        <v>10AM-2PM</v>
      </c>
      <c r="F195" s="10" t="str">
        <f t="shared" ca="1" si="39"/>
        <v>Renewal pending</v>
      </c>
      <c r="G195" s="10">
        <f t="shared" si="40"/>
        <v>44055</v>
      </c>
      <c r="H195" s="11" t="str">
        <f t="shared" si="41"/>
        <v>SUVEND5000512</v>
      </c>
      <c r="I195" s="11">
        <f t="shared" si="42"/>
        <v>0</v>
      </c>
      <c r="J195" s="11" t="str">
        <f>Table2[[#This Row],[Neighborhood]]</f>
        <v>South Lake Union</v>
      </c>
      <c r="K195" s="11" t="str">
        <f t="shared" si="43"/>
        <v>Food Vehicle</v>
      </c>
      <c r="L195" s="12">
        <f t="shared" si="44"/>
        <v>0</v>
      </c>
    </row>
    <row r="196" spans="1:12" ht="15.75" x14ac:dyDescent="0.25">
      <c r="A196" s="11" t="str">
        <f t="shared" si="34"/>
        <v>424 Boren Ave N on Republican St</v>
      </c>
      <c r="B196" s="11" t="str">
        <f t="shared" si="35"/>
        <v>A</v>
      </c>
      <c r="C196" s="11" t="s">
        <v>805</v>
      </c>
      <c r="D196" s="11" t="str">
        <f t="shared" si="37"/>
        <v>Thurs</v>
      </c>
      <c r="E196" s="11" t="str">
        <f t="shared" si="38"/>
        <v>10AM-2PM</v>
      </c>
      <c r="F196" s="10" t="str">
        <f t="shared" ca="1" si="39"/>
        <v>Expires on</v>
      </c>
      <c r="G196" s="10">
        <f t="shared" si="40"/>
        <v>44500</v>
      </c>
      <c r="H196" s="11" t="str">
        <f t="shared" si="41"/>
        <v>SUVEND0000090</v>
      </c>
      <c r="I196" s="11">
        <f t="shared" si="42"/>
        <v>0</v>
      </c>
      <c r="J196" s="11" t="str">
        <f>Table2[[#This Row],[Neighborhood]]</f>
        <v>South Lake Union</v>
      </c>
      <c r="K196" s="11" t="str">
        <f t="shared" si="43"/>
        <v>Food Vehicle</v>
      </c>
      <c r="L196" s="12">
        <f t="shared" si="44"/>
        <v>0</v>
      </c>
    </row>
    <row r="197" spans="1:12" ht="15.75" x14ac:dyDescent="0.25">
      <c r="A197" s="11" t="str">
        <f t="shared" si="34"/>
        <v>424 Boren Ave N on Republican St</v>
      </c>
      <c r="B197" s="11" t="str">
        <f t="shared" si="35"/>
        <v>A</v>
      </c>
      <c r="C197" s="11" t="str">
        <f t="shared" si="36"/>
        <v>Tuk Tuk Mobile Feast</v>
      </c>
      <c r="D197" s="11" t="str">
        <f t="shared" si="37"/>
        <v>Fri</v>
      </c>
      <c r="E197" s="11" t="str">
        <f t="shared" si="38"/>
        <v>10AM-2PM</v>
      </c>
      <c r="F197" s="10" t="str">
        <f t="shared" ca="1" si="39"/>
        <v>Renewal pending</v>
      </c>
      <c r="G197" s="10">
        <f t="shared" si="40"/>
        <v>44055</v>
      </c>
      <c r="H197" s="11" t="str">
        <f t="shared" si="41"/>
        <v>SUVEND5000512</v>
      </c>
      <c r="I197" s="11">
        <f t="shared" si="42"/>
        <v>0</v>
      </c>
      <c r="J197" s="11" t="str">
        <f>Table2[[#This Row],[Neighborhood]]</f>
        <v>South Lake Union</v>
      </c>
      <c r="K197" s="11" t="str">
        <f t="shared" si="43"/>
        <v>Food Vehicle</v>
      </c>
      <c r="L197" s="12">
        <f t="shared" si="44"/>
        <v>0</v>
      </c>
    </row>
    <row r="198" spans="1:12" ht="15.75" x14ac:dyDescent="0.25">
      <c r="A198" s="11" t="str">
        <f t="shared" si="34"/>
        <v>424 Boren Ave N on Republican St</v>
      </c>
      <c r="B198" s="11" t="str">
        <f t="shared" si="35"/>
        <v>B</v>
      </c>
      <c r="C198" s="11" t="str">
        <f t="shared" si="36"/>
        <v>Southern Tawain</v>
      </c>
      <c r="D198" s="11" t="str">
        <f t="shared" si="37"/>
        <v>Mon</v>
      </c>
      <c r="E198" s="11" t="str">
        <f t="shared" si="38"/>
        <v>10AM-2PM</v>
      </c>
      <c r="F198" s="10" t="str">
        <f t="shared" ca="1" si="39"/>
        <v>Expires on</v>
      </c>
      <c r="G198" s="10">
        <f t="shared" si="40"/>
        <v>44500</v>
      </c>
      <c r="H198" s="11" t="str">
        <f t="shared" si="41"/>
        <v>SUVEND0000114</v>
      </c>
      <c r="I198" s="11">
        <f t="shared" si="42"/>
        <v>0</v>
      </c>
      <c r="J198" s="11" t="str">
        <f>Table2[[#This Row],[Neighborhood]]</f>
        <v>South Lake Union</v>
      </c>
      <c r="K198" s="11" t="str">
        <f t="shared" si="43"/>
        <v>Food Vehicle</v>
      </c>
      <c r="L198" s="12">
        <f t="shared" si="44"/>
        <v>0</v>
      </c>
    </row>
    <row r="199" spans="1:12" ht="15.75" x14ac:dyDescent="0.25">
      <c r="A199" s="11" t="str">
        <f t="shared" si="34"/>
        <v>424 Boren Ave N on Republican St</v>
      </c>
      <c r="B199" s="11" t="str">
        <f t="shared" si="35"/>
        <v>B</v>
      </c>
      <c r="C199" s="11" t="str">
        <f t="shared" si="36"/>
        <v>El Chito</v>
      </c>
      <c r="D199" s="11" t="str">
        <f t="shared" si="37"/>
        <v>Tues</v>
      </c>
      <c r="E199" s="11" t="str">
        <f t="shared" si="38"/>
        <v>10AM-2PM</v>
      </c>
      <c r="F199" s="10" t="str">
        <f t="shared" ca="1" si="39"/>
        <v>Expires on</v>
      </c>
      <c r="G199" s="10">
        <f t="shared" si="40"/>
        <v>44500</v>
      </c>
      <c r="H199" s="11" t="str">
        <f t="shared" si="41"/>
        <v>SUVEND0000302</v>
      </c>
      <c r="I199" s="11">
        <f t="shared" si="42"/>
        <v>0</v>
      </c>
      <c r="J199" s="11" t="str">
        <f>Table2[[#This Row],[Neighborhood]]</f>
        <v>South Lake Union</v>
      </c>
      <c r="K199" s="11" t="str">
        <f t="shared" si="43"/>
        <v>Food Vehicle</v>
      </c>
      <c r="L199" s="12">
        <f t="shared" si="44"/>
        <v>0</v>
      </c>
    </row>
    <row r="200" spans="1:12" ht="15.75" x14ac:dyDescent="0.25">
      <c r="A200" s="11" t="str">
        <f t="shared" si="34"/>
        <v>424 Boren Ave N on Republican St</v>
      </c>
      <c r="B200" s="11" t="str">
        <f t="shared" si="35"/>
        <v>B</v>
      </c>
      <c r="C200" s="11" t="str">
        <f t="shared" si="36"/>
        <v xml:space="preserve">King Philly Cheesesteak </v>
      </c>
      <c r="D200" s="11" t="str">
        <f t="shared" si="37"/>
        <v>Wed</v>
      </c>
      <c r="E200" s="11" t="str">
        <f t="shared" si="38"/>
        <v>10AM-2PM</v>
      </c>
      <c r="F200" s="10" t="str">
        <f t="shared" ca="1" si="39"/>
        <v>Expires on</v>
      </c>
      <c r="G200" s="10">
        <f t="shared" si="40"/>
        <v>44500</v>
      </c>
      <c r="H200" s="11" t="str">
        <f t="shared" si="41"/>
        <v>SUVEND0000084</v>
      </c>
      <c r="I200" s="11">
        <f t="shared" si="42"/>
        <v>0</v>
      </c>
      <c r="J200" s="11" t="str">
        <f>Table2[[#This Row],[Neighborhood]]</f>
        <v>South Lake Union</v>
      </c>
      <c r="K200" s="11" t="str">
        <f t="shared" si="43"/>
        <v>Food Vehicle</v>
      </c>
      <c r="L200" s="12">
        <f t="shared" si="44"/>
        <v>0</v>
      </c>
    </row>
    <row r="201" spans="1:12" ht="15.75" x14ac:dyDescent="0.25">
      <c r="A201" s="11" t="str">
        <f t="shared" si="34"/>
        <v>424 Boren Ave N on Republican St</v>
      </c>
      <c r="B201" s="11" t="str">
        <f t="shared" si="35"/>
        <v>B</v>
      </c>
      <c r="C201" s="11" t="str">
        <f t="shared" si="36"/>
        <v xml:space="preserve">King Philly Cheesesteak </v>
      </c>
      <c r="D201" s="11" t="str">
        <f t="shared" si="37"/>
        <v>Thurs</v>
      </c>
      <c r="E201" s="11" t="str">
        <f t="shared" si="38"/>
        <v>10AM-2PM</v>
      </c>
      <c r="F201" s="10" t="str">
        <f t="shared" ca="1" si="39"/>
        <v>Expires on</v>
      </c>
      <c r="G201" s="10">
        <f t="shared" si="40"/>
        <v>44500</v>
      </c>
      <c r="H201" s="11" t="str">
        <f t="shared" si="41"/>
        <v>SUVEND0000084</v>
      </c>
      <c r="I201" s="11">
        <f t="shared" si="42"/>
        <v>0</v>
      </c>
      <c r="J201" s="11" t="str">
        <f>Table2[[#This Row],[Neighborhood]]</f>
        <v>South Lake Union</v>
      </c>
      <c r="K201" s="11" t="str">
        <f t="shared" si="43"/>
        <v>Food Vehicle</v>
      </c>
      <c r="L201" s="12">
        <f t="shared" si="44"/>
        <v>0</v>
      </c>
    </row>
    <row r="202" spans="1:12" ht="15.75" x14ac:dyDescent="0.25">
      <c r="A202" s="11" t="str">
        <f t="shared" si="34"/>
        <v>424 Boren Ave N on Republican St</v>
      </c>
      <c r="B202" s="11" t="str">
        <f t="shared" si="35"/>
        <v>B</v>
      </c>
      <c r="C202" s="11" t="str">
        <f t="shared" si="36"/>
        <v xml:space="preserve">King Philly Cheesesteak </v>
      </c>
      <c r="D202" s="11" t="str">
        <f t="shared" si="37"/>
        <v>Fri</v>
      </c>
      <c r="E202" s="11" t="str">
        <f t="shared" si="38"/>
        <v>10AM-2PM</v>
      </c>
      <c r="F202" s="10" t="str">
        <f t="shared" ca="1" si="39"/>
        <v>Expires on</v>
      </c>
      <c r="G202" s="10">
        <f t="shared" si="40"/>
        <v>44500</v>
      </c>
      <c r="H202" s="11" t="str">
        <f t="shared" si="41"/>
        <v>SUVEND0000084</v>
      </c>
      <c r="I202" s="11">
        <f t="shared" si="42"/>
        <v>0</v>
      </c>
      <c r="J202" s="11" t="str">
        <f>Table2[[#This Row],[Neighborhood]]</f>
        <v>South Lake Union</v>
      </c>
      <c r="K202" s="11" t="str">
        <f t="shared" si="43"/>
        <v>Food Vehicle</v>
      </c>
      <c r="L202" s="12">
        <f t="shared" si="44"/>
        <v>0</v>
      </c>
    </row>
    <row r="203" spans="1:12" ht="15.75" x14ac:dyDescent="0.25">
      <c r="A203" s="11" t="str">
        <f t="shared" si="34"/>
        <v>500 Boren Ave N</v>
      </c>
      <c r="B203" s="11" t="str">
        <f t="shared" si="35"/>
        <v>A</v>
      </c>
      <c r="C203" s="11" t="str">
        <f t="shared" si="36"/>
        <v>The Roll Pod</v>
      </c>
      <c r="D203" s="11" t="str">
        <f t="shared" si="37"/>
        <v>Mon</v>
      </c>
      <c r="E203" s="11" t="str">
        <f t="shared" si="38"/>
        <v>10AM-2PM</v>
      </c>
      <c r="F203" s="10" t="str">
        <f t="shared" ca="1" si="39"/>
        <v>Review Pending</v>
      </c>
      <c r="G203" s="10">
        <f t="shared" si="40"/>
        <v>43986</v>
      </c>
      <c r="H203" s="11" t="str">
        <f t="shared" si="41"/>
        <v>SUVEND0000494</v>
      </c>
      <c r="I203" s="11">
        <f t="shared" si="42"/>
        <v>0</v>
      </c>
      <c r="J203" s="11" t="str">
        <f>Table2[[#This Row],[Neighborhood]]</f>
        <v>South Lake Union</v>
      </c>
      <c r="K203" s="11" t="str">
        <f t="shared" si="43"/>
        <v>Food Vehicle</v>
      </c>
      <c r="L203" s="12">
        <f t="shared" si="44"/>
        <v>0</v>
      </c>
    </row>
    <row r="204" spans="1:12" ht="15.75" x14ac:dyDescent="0.25">
      <c r="A204" s="11" t="str">
        <f t="shared" si="34"/>
        <v>500 Boren Ave N</v>
      </c>
      <c r="B204" s="11" t="str">
        <f t="shared" si="35"/>
        <v>B</v>
      </c>
      <c r="C204" s="11">
        <f t="shared" si="36"/>
        <v>0</v>
      </c>
      <c r="D204" s="11" t="str">
        <f t="shared" si="37"/>
        <v>Mon</v>
      </c>
      <c r="E204" s="11" t="str">
        <f t="shared" si="38"/>
        <v>10AM-2PM</v>
      </c>
      <c r="F204" s="10" t="str">
        <f t="shared" si="39"/>
        <v>Accepting Applications</v>
      </c>
      <c r="G204" s="10">
        <f t="shared" si="40"/>
        <v>0</v>
      </c>
      <c r="H204" s="11">
        <f t="shared" si="41"/>
        <v>0</v>
      </c>
      <c r="I204" s="11">
        <f t="shared" si="42"/>
        <v>0</v>
      </c>
      <c r="J204" s="11" t="str">
        <f>Table2[[#This Row],[Neighborhood]]</f>
        <v>South Lake Union</v>
      </c>
      <c r="K204" s="11" t="str">
        <f t="shared" si="43"/>
        <v>Food Vehicle</v>
      </c>
      <c r="L204" s="12">
        <f t="shared" si="44"/>
        <v>0</v>
      </c>
    </row>
    <row r="205" spans="1:12" ht="15.75" x14ac:dyDescent="0.25">
      <c r="A205" s="11" t="str">
        <f t="shared" si="34"/>
        <v>500 Boren Ave N</v>
      </c>
      <c r="B205" s="11" t="str">
        <f t="shared" si="35"/>
        <v>A</v>
      </c>
      <c r="C205" s="11" t="str">
        <f t="shared" si="36"/>
        <v>Tacos El Tajin</v>
      </c>
      <c r="D205" s="11" t="str">
        <f t="shared" si="37"/>
        <v>Tue</v>
      </c>
      <c r="E205" s="11" t="str">
        <f t="shared" si="38"/>
        <v>10AM-2PM</v>
      </c>
      <c r="F205" s="10" t="str">
        <f t="shared" ca="1" si="39"/>
        <v>Expires on</v>
      </c>
      <c r="G205" s="10">
        <f t="shared" si="40"/>
        <v>44500</v>
      </c>
      <c r="H205" s="11" t="str">
        <f t="shared" si="41"/>
        <v>SUVEND0000202</v>
      </c>
      <c r="I205" s="11">
        <f t="shared" si="42"/>
        <v>0</v>
      </c>
      <c r="J205" s="11" t="str">
        <f>Table2[[#This Row],[Neighborhood]]</f>
        <v>South Lake Union</v>
      </c>
      <c r="K205" s="11" t="str">
        <f t="shared" si="43"/>
        <v>Food Vehicle</v>
      </c>
      <c r="L205" s="12">
        <f t="shared" si="44"/>
        <v>0</v>
      </c>
    </row>
    <row r="206" spans="1:12" ht="15.75" x14ac:dyDescent="0.25">
      <c r="A206" s="11" t="str">
        <f t="shared" si="34"/>
        <v>500 Boren Ave N</v>
      </c>
      <c r="B206" s="11" t="str">
        <f t="shared" si="35"/>
        <v>B</v>
      </c>
      <c r="C206" s="11" t="str">
        <f t="shared" si="36"/>
        <v>Mo Pockets/Yumbits</v>
      </c>
      <c r="D206" s="11" t="str">
        <f t="shared" si="37"/>
        <v>Tue</v>
      </c>
      <c r="E206" s="11" t="str">
        <f t="shared" si="38"/>
        <v>10AM-2PM</v>
      </c>
      <c r="F206" s="10" t="str">
        <f t="shared" ca="1" si="39"/>
        <v>Expires on</v>
      </c>
      <c r="G206" s="10">
        <f t="shared" si="40"/>
        <v>44500</v>
      </c>
      <c r="H206" s="11" t="str">
        <f t="shared" si="41"/>
        <v>SUVEND0000412</v>
      </c>
      <c r="I206" s="11">
        <f t="shared" si="42"/>
        <v>0</v>
      </c>
      <c r="J206" s="11" t="str">
        <f>Table2[[#This Row],[Neighborhood]]</f>
        <v>South Lake Union</v>
      </c>
      <c r="K206" s="11" t="str">
        <f t="shared" si="43"/>
        <v>Food Vehicle</v>
      </c>
      <c r="L206" s="12">
        <f t="shared" si="44"/>
        <v>0</v>
      </c>
    </row>
    <row r="207" spans="1:12" ht="15.75" x14ac:dyDescent="0.25">
      <c r="A207" s="11" t="str">
        <f t="shared" si="34"/>
        <v>500 Boren Ave N</v>
      </c>
      <c r="B207" s="11" t="str">
        <f t="shared" si="35"/>
        <v>A</v>
      </c>
      <c r="C207" s="11" t="str">
        <f t="shared" si="36"/>
        <v>The Roll Pod</v>
      </c>
      <c r="D207" s="11" t="str">
        <f t="shared" si="37"/>
        <v>Wed</v>
      </c>
      <c r="E207" s="11" t="str">
        <f t="shared" si="38"/>
        <v>10AM-2PM</v>
      </c>
      <c r="F207" s="10" t="str">
        <f t="shared" ca="1" si="39"/>
        <v>Review Pending</v>
      </c>
      <c r="G207" s="10">
        <f t="shared" si="40"/>
        <v>43986</v>
      </c>
      <c r="H207" s="11" t="str">
        <f t="shared" si="41"/>
        <v>SUVEND0000494</v>
      </c>
      <c r="I207" s="11">
        <f t="shared" si="42"/>
        <v>0</v>
      </c>
      <c r="J207" s="11" t="str">
        <f>Table2[[#This Row],[Neighborhood]]</f>
        <v>South Lake Union</v>
      </c>
      <c r="K207" s="11" t="str">
        <f t="shared" si="43"/>
        <v>Food Vehicle</v>
      </c>
      <c r="L207" s="12">
        <f t="shared" si="44"/>
        <v>0</v>
      </c>
    </row>
    <row r="208" spans="1:12" ht="15.75" x14ac:dyDescent="0.25">
      <c r="A208" s="11" t="str">
        <f t="shared" si="34"/>
        <v>500 Boren Ave N</v>
      </c>
      <c r="B208" s="11" t="str">
        <f t="shared" si="35"/>
        <v>B</v>
      </c>
      <c r="C208" s="11" t="str">
        <f t="shared" si="36"/>
        <v>Falafel Salam</v>
      </c>
      <c r="D208" s="11" t="str">
        <f t="shared" si="37"/>
        <v>Wed</v>
      </c>
      <c r="E208" s="11" t="str">
        <f t="shared" si="38"/>
        <v>10AM-2PM</v>
      </c>
      <c r="F208" s="10" t="str">
        <f t="shared" ca="1" si="39"/>
        <v>Expires on</v>
      </c>
      <c r="G208" s="10">
        <f t="shared" si="40"/>
        <v>44500</v>
      </c>
      <c r="H208" s="11" t="str">
        <f t="shared" si="41"/>
        <v>SUVEND0000434</v>
      </c>
      <c r="I208" s="11">
        <f t="shared" si="42"/>
        <v>0</v>
      </c>
      <c r="J208" s="11" t="str">
        <f>Table2[[#This Row],[Neighborhood]]</f>
        <v>South Lake Union</v>
      </c>
      <c r="K208" s="11" t="str">
        <f t="shared" si="43"/>
        <v>Food Vehicle</v>
      </c>
      <c r="L208" s="12" t="str">
        <f t="shared" si="44"/>
        <v>north site</v>
      </c>
    </row>
    <row r="209" spans="1:12" ht="15.75" x14ac:dyDescent="0.25">
      <c r="A209" s="11" t="str">
        <f t="shared" si="34"/>
        <v>500 Boren Ave N</v>
      </c>
      <c r="B209" s="11" t="str">
        <f t="shared" si="35"/>
        <v>A</v>
      </c>
      <c r="C209" s="11" t="str">
        <f t="shared" si="36"/>
        <v>Bai Tong</v>
      </c>
      <c r="D209" s="11" t="str">
        <f t="shared" si="37"/>
        <v>Thu</v>
      </c>
      <c r="E209" s="11" t="str">
        <f t="shared" si="38"/>
        <v>10AM-2PM</v>
      </c>
      <c r="F209" s="10" t="str">
        <f t="shared" ca="1" si="39"/>
        <v>Expires on</v>
      </c>
      <c r="G209" s="10">
        <f t="shared" si="40"/>
        <v>44500</v>
      </c>
      <c r="H209" s="11" t="str">
        <f t="shared" si="41"/>
        <v>SUVEND0000250</v>
      </c>
      <c r="I209" s="11">
        <f t="shared" si="42"/>
        <v>0</v>
      </c>
      <c r="J209" s="11" t="str">
        <f>Table2[[#This Row],[Neighborhood]]</f>
        <v>South Lake Union</v>
      </c>
      <c r="K209" s="11" t="str">
        <f t="shared" si="43"/>
        <v>Food Vehicle</v>
      </c>
      <c r="L209" s="12">
        <f t="shared" si="44"/>
        <v>0</v>
      </c>
    </row>
    <row r="210" spans="1:12" ht="15.75" x14ac:dyDescent="0.25">
      <c r="A210" s="11" t="str">
        <f t="shared" si="34"/>
        <v>500 Boren Ave N</v>
      </c>
      <c r="B210" s="11" t="str">
        <f t="shared" si="35"/>
        <v>B</v>
      </c>
      <c r="C210" s="11" t="str">
        <f t="shared" si="36"/>
        <v>Delfino's Chicago Style Pizza</v>
      </c>
      <c r="D210" s="11" t="str">
        <f t="shared" si="37"/>
        <v>Thu</v>
      </c>
      <c r="E210" s="11" t="str">
        <f t="shared" si="38"/>
        <v>10AM-2PM</v>
      </c>
      <c r="F210" s="10" t="str">
        <f t="shared" ca="1" si="39"/>
        <v>Expires on</v>
      </c>
      <c r="G210" s="10">
        <f t="shared" si="40"/>
        <v>44500</v>
      </c>
      <c r="H210" s="11" t="str">
        <f t="shared" si="41"/>
        <v>SUVEND0000392</v>
      </c>
      <c r="I210" s="11">
        <f t="shared" si="42"/>
        <v>0</v>
      </c>
      <c r="J210" s="11" t="str">
        <f>Table2[[#This Row],[Neighborhood]]</f>
        <v>South Lake Union</v>
      </c>
      <c r="K210" s="11" t="str">
        <f t="shared" si="43"/>
        <v>Food Vehicle</v>
      </c>
      <c r="L210" s="12">
        <f t="shared" si="44"/>
        <v>0</v>
      </c>
    </row>
    <row r="211" spans="1:12" ht="15.75" x14ac:dyDescent="0.25">
      <c r="A211" s="11" t="str">
        <f t="shared" si="34"/>
        <v>500 Boren Ave N</v>
      </c>
      <c r="B211" s="11" t="str">
        <f t="shared" si="35"/>
        <v>A</v>
      </c>
      <c r="C211" s="11" t="str">
        <f t="shared" si="36"/>
        <v>Tacos El Tajin</v>
      </c>
      <c r="D211" s="11" t="str">
        <f t="shared" si="37"/>
        <v>Fri</v>
      </c>
      <c r="E211" s="11" t="str">
        <f t="shared" si="38"/>
        <v>10AM-2PM</v>
      </c>
      <c r="F211" s="10" t="str">
        <f t="shared" ca="1" si="39"/>
        <v>Expires on</v>
      </c>
      <c r="G211" s="10">
        <f t="shared" si="40"/>
        <v>44500</v>
      </c>
      <c r="H211" s="11" t="str">
        <f t="shared" si="41"/>
        <v>SUVEND0000202</v>
      </c>
      <c r="I211" s="11">
        <f t="shared" si="42"/>
        <v>0</v>
      </c>
      <c r="J211" s="11" t="str">
        <f>Table2[[#This Row],[Neighborhood]]</f>
        <v>South Lake Union</v>
      </c>
      <c r="K211" s="11" t="str">
        <f t="shared" si="43"/>
        <v>Food Vehicle</v>
      </c>
      <c r="L211" s="12">
        <f t="shared" si="44"/>
        <v>0</v>
      </c>
    </row>
    <row r="212" spans="1:12" ht="15.75" x14ac:dyDescent="0.25">
      <c r="A212" s="11" t="str">
        <f t="shared" si="34"/>
        <v>500 Boren Ave N</v>
      </c>
      <c r="B212" s="11" t="str">
        <f t="shared" si="35"/>
        <v>B</v>
      </c>
      <c r="C212" s="11" t="str">
        <f t="shared" si="36"/>
        <v>Mo Pockets/Yumbits</v>
      </c>
      <c r="D212" s="11" t="str">
        <f t="shared" si="37"/>
        <v>Fri</v>
      </c>
      <c r="E212" s="11" t="str">
        <f t="shared" si="38"/>
        <v>10AM-2PM</v>
      </c>
      <c r="F212" s="10" t="str">
        <f t="shared" ca="1" si="39"/>
        <v>Expires on</v>
      </c>
      <c r="G212" s="10">
        <f t="shared" si="40"/>
        <v>44500</v>
      </c>
      <c r="H212" s="11" t="str">
        <f t="shared" si="41"/>
        <v>SUVEND0000412</v>
      </c>
      <c r="I212" s="11">
        <f t="shared" si="42"/>
        <v>0</v>
      </c>
      <c r="J212" s="11" t="str">
        <f>Table2[[#This Row],[Neighborhood]]</f>
        <v>South Lake Union</v>
      </c>
      <c r="K212" s="11" t="str">
        <f t="shared" si="43"/>
        <v>Food Vehicle</v>
      </c>
      <c r="L212" s="12">
        <f t="shared" si="44"/>
        <v>0</v>
      </c>
    </row>
    <row r="213" spans="1:12" ht="15.75" x14ac:dyDescent="0.25">
      <c r="A213" s="11" t="str">
        <f t="shared" si="34"/>
        <v>500 Boren Ave N on Republican St</v>
      </c>
      <c r="B213" s="11" t="str">
        <f t="shared" si="35"/>
        <v>A</v>
      </c>
      <c r="C213" s="11">
        <f t="shared" si="36"/>
        <v>0</v>
      </c>
      <c r="D213" s="11">
        <f t="shared" si="37"/>
        <v>0</v>
      </c>
      <c r="E213" s="11" t="str">
        <f t="shared" si="38"/>
        <v>Not Eligible</v>
      </c>
      <c r="F213" s="10" t="str">
        <f t="shared" ca="1" si="39"/>
        <v>Not Eligible</v>
      </c>
      <c r="G213" s="10">
        <f t="shared" si="40"/>
        <v>0</v>
      </c>
      <c r="H213" s="11">
        <f t="shared" si="41"/>
        <v>0</v>
      </c>
      <c r="I213" s="11">
        <f t="shared" si="42"/>
        <v>0</v>
      </c>
      <c r="J213" s="11" t="str">
        <f>Table2[[#This Row],[Neighborhood]]</f>
        <v>South Lake Union</v>
      </c>
      <c r="K213" s="11" t="str">
        <f t="shared" si="43"/>
        <v>Food Vehicle</v>
      </c>
      <c r="L213" s="12" t="str">
        <f t="shared" si="44"/>
        <v xml:space="preserve">Not eligible due to construction </v>
      </c>
    </row>
    <row r="214" spans="1:12" ht="15.75" x14ac:dyDescent="0.25">
      <c r="A214" s="11" t="str">
        <f t="shared" si="34"/>
        <v>511 Boren Ave N</v>
      </c>
      <c r="B214" s="11" t="str">
        <f t="shared" si="35"/>
        <v>A</v>
      </c>
      <c r="C214" s="11">
        <f>Vendor</f>
        <v>0</v>
      </c>
      <c r="D214" s="11">
        <f t="shared" si="37"/>
        <v>0</v>
      </c>
      <c r="E214" s="11" t="str">
        <f t="shared" si="38"/>
        <v>Not Eligible</v>
      </c>
      <c r="F214" s="10" t="str">
        <f t="shared" ca="1" si="39"/>
        <v>Not Eligible</v>
      </c>
      <c r="G214" s="10">
        <f t="shared" si="40"/>
        <v>0</v>
      </c>
      <c r="H214" s="11">
        <f t="shared" si="41"/>
        <v>0</v>
      </c>
      <c r="I214" s="11">
        <f t="shared" si="42"/>
        <v>0</v>
      </c>
      <c r="J214" s="11" t="str">
        <f>Table2[[#This Row],[Neighborhood]]</f>
        <v>South Lake Union</v>
      </c>
      <c r="K214" s="11" t="str">
        <f t="shared" si="43"/>
        <v>Food Vehicle</v>
      </c>
      <c r="L214" s="12" t="str">
        <f t="shared" si="44"/>
        <v>Not eligible per Curb-space comments</v>
      </c>
    </row>
    <row r="215" spans="1:12" ht="15.75" x14ac:dyDescent="0.25">
      <c r="A215" s="11" t="str">
        <f t="shared" si="34"/>
        <v>551 Boren Ave N</v>
      </c>
      <c r="B215" s="11" t="str">
        <f t="shared" si="35"/>
        <v>A</v>
      </c>
      <c r="C215" s="11" t="str">
        <f t="shared" si="36"/>
        <v>Saffron Spice</v>
      </c>
      <c r="D215" s="11" t="str">
        <f t="shared" si="37"/>
        <v>Mon</v>
      </c>
      <c r="E215" s="11" t="str">
        <f t="shared" si="38"/>
        <v>10AM-2PM</v>
      </c>
      <c r="F215" s="10" t="str">
        <f t="shared" ca="1" si="39"/>
        <v>Review Pending</v>
      </c>
      <c r="G215" s="10">
        <f t="shared" si="40"/>
        <v>43986</v>
      </c>
      <c r="H215" s="11" t="str">
        <f t="shared" si="41"/>
        <v>SUVEND0000499</v>
      </c>
      <c r="I215" s="11">
        <f t="shared" si="42"/>
        <v>0</v>
      </c>
      <c r="J215" s="11" t="str">
        <f>Table2[[#This Row],[Neighborhood]]</f>
        <v>South Lake Union</v>
      </c>
      <c r="K215" s="11" t="str">
        <f t="shared" si="43"/>
        <v>Food Vehicle</v>
      </c>
      <c r="L215" s="12">
        <f t="shared" si="44"/>
        <v>0</v>
      </c>
    </row>
    <row r="216" spans="1:12" ht="15.75" x14ac:dyDescent="0.25">
      <c r="A216" s="11" t="str">
        <f t="shared" si="34"/>
        <v>551 Boren Ave N</v>
      </c>
      <c r="B216" s="11" t="str">
        <f t="shared" si="35"/>
        <v>B</v>
      </c>
      <c r="C216" s="11" t="str">
        <f t="shared" si="36"/>
        <v>YS Street Food</v>
      </c>
      <c r="D216" s="11" t="str">
        <f t="shared" si="37"/>
        <v>Mon</v>
      </c>
      <c r="E216" s="11" t="str">
        <f t="shared" si="38"/>
        <v>10AM-2PM</v>
      </c>
      <c r="F216" s="10" t="str">
        <f t="shared" ca="1" si="39"/>
        <v>Applied</v>
      </c>
      <c r="G216" s="10">
        <f t="shared" si="40"/>
        <v>44500</v>
      </c>
      <c r="H216" s="11" t="str">
        <f t="shared" si="41"/>
        <v>SUVEND0000420</v>
      </c>
      <c r="I216" s="11">
        <f t="shared" si="42"/>
        <v>0</v>
      </c>
      <c r="J216" s="11" t="str">
        <f>Table2[[#This Row],[Neighborhood]]</f>
        <v>South Lake Union</v>
      </c>
      <c r="K216" s="11" t="str">
        <f t="shared" si="43"/>
        <v>Food Vehicle</v>
      </c>
      <c r="L216" s="12" t="str">
        <f t="shared" si="44"/>
        <v xml:space="preserve">North of driveway, 2nd truck </v>
      </c>
    </row>
    <row r="217" spans="1:12" ht="15.75" x14ac:dyDescent="0.25">
      <c r="A217" s="11" t="str">
        <f t="shared" si="34"/>
        <v>551 Boren Ave N</v>
      </c>
      <c r="B217" s="11" t="str">
        <f t="shared" si="35"/>
        <v>A</v>
      </c>
      <c r="C217" s="11" t="str">
        <f t="shared" si="36"/>
        <v>Saffron Spice</v>
      </c>
      <c r="D217" s="11" t="str">
        <f t="shared" si="37"/>
        <v>Tue</v>
      </c>
      <c r="E217" s="11" t="str">
        <f t="shared" si="38"/>
        <v>10AM-2PM</v>
      </c>
      <c r="F217" s="10" t="str">
        <f t="shared" ca="1" si="39"/>
        <v>Review Pending</v>
      </c>
      <c r="G217" s="10">
        <f t="shared" si="40"/>
        <v>43986</v>
      </c>
      <c r="H217" s="11" t="str">
        <f t="shared" si="41"/>
        <v>SUVEND0000499</v>
      </c>
      <c r="I217" s="11">
        <f t="shared" si="42"/>
        <v>0</v>
      </c>
      <c r="J217" s="11" t="str">
        <f>Table2[[#This Row],[Neighborhood]]</f>
        <v>South Lake Union</v>
      </c>
      <c r="K217" s="11" t="str">
        <f t="shared" si="43"/>
        <v>Food Vehicle</v>
      </c>
      <c r="L217" s="12">
        <f t="shared" si="44"/>
        <v>0</v>
      </c>
    </row>
    <row r="218" spans="1:12" ht="15.75" x14ac:dyDescent="0.25">
      <c r="A218" s="11" t="str">
        <f t="shared" si="34"/>
        <v>551 Boren Ave N</v>
      </c>
      <c r="B218" s="11" t="str">
        <f t="shared" si="35"/>
        <v>B</v>
      </c>
      <c r="C218" s="11" t="str">
        <f t="shared" si="36"/>
        <v>Kaosamai Thai</v>
      </c>
      <c r="D218" s="11" t="str">
        <f t="shared" si="37"/>
        <v>Tue</v>
      </c>
      <c r="E218" s="11" t="str">
        <f t="shared" si="38"/>
        <v>10AM-2PM</v>
      </c>
      <c r="F218" s="10" t="str">
        <f t="shared" ca="1" si="39"/>
        <v>Expires on</v>
      </c>
      <c r="G218" s="10">
        <f t="shared" si="40"/>
        <v>44500</v>
      </c>
      <c r="H218" s="11" t="str">
        <f t="shared" si="41"/>
        <v>SUVEND0000091</v>
      </c>
      <c r="I218" s="11">
        <f t="shared" si="42"/>
        <v>0</v>
      </c>
      <c r="J218" s="11" t="str">
        <f>Table2[[#This Row],[Neighborhood]]</f>
        <v>South Lake Union</v>
      </c>
      <c r="K218" s="11" t="str">
        <f t="shared" si="43"/>
        <v>Food Vehicle</v>
      </c>
      <c r="L218" s="12" t="str">
        <f t="shared" si="44"/>
        <v>North of driveway, 2nd truck</v>
      </c>
    </row>
    <row r="219" spans="1:12" ht="15.75" x14ac:dyDescent="0.25">
      <c r="A219" s="11" t="str">
        <f>Location</f>
        <v>551 Boren Ave N</v>
      </c>
      <c r="B219" s="11" t="str">
        <f t="shared" si="35"/>
        <v>A</v>
      </c>
      <c r="C219" s="11" t="str">
        <f t="shared" si="36"/>
        <v>Saffron Spice</v>
      </c>
      <c r="D219" s="11" t="str">
        <f t="shared" si="37"/>
        <v>Wed</v>
      </c>
      <c r="E219" s="11" t="str">
        <f t="shared" si="38"/>
        <v>10AM-2PM</v>
      </c>
      <c r="F219" s="10" t="str">
        <f t="shared" ca="1" si="39"/>
        <v>Review Pending</v>
      </c>
      <c r="G219" s="10">
        <f t="shared" si="40"/>
        <v>43986</v>
      </c>
      <c r="H219" s="11" t="str">
        <f t="shared" si="41"/>
        <v>SUVEND0000499</v>
      </c>
      <c r="I219" s="11">
        <f t="shared" si="42"/>
        <v>0</v>
      </c>
      <c r="J219" s="11" t="str">
        <f>Table2[[#This Row],[Neighborhood]]</f>
        <v>South Lake Union</v>
      </c>
      <c r="K219" s="11" t="str">
        <f t="shared" si="43"/>
        <v>Food Vehicle</v>
      </c>
      <c r="L219" s="12">
        <f t="shared" si="44"/>
        <v>0</v>
      </c>
    </row>
    <row r="220" spans="1:12" ht="15.75" x14ac:dyDescent="0.25">
      <c r="A220" s="11" t="str">
        <f t="shared" si="34"/>
        <v>551 Boren Ave N</v>
      </c>
      <c r="B220" s="11" t="str">
        <f t="shared" si="35"/>
        <v>B</v>
      </c>
      <c r="C220" s="11" t="str">
        <f t="shared" si="36"/>
        <v>Kaosamai Thai</v>
      </c>
      <c r="D220" s="11" t="str">
        <f t="shared" si="37"/>
        <v>Wed</v>
      </c>
      <c r="E220" s="11" t="str">
        <f t="shared" si="38"/>
        <v>10AM-2PM</v>
      </c>
      <c r="F220" s="10" t="str">
        <f t="shared" ca="1" si="39"/>
        <v>Expires on</v>
      </c>
      <c r="G220" s="10">
        <f t="shared" si="40"/>
        <v>44500</v>
      </c>
      <c r="H220" s="11" t="str">
        <f t="shared" si="41"/>
        <v>SUVEND0000091</v>
      </c>
      <c r="I220" s="11">
        <f t="shared" si="42"/>
        <v>0</v>
      </c>
      <c r="J220" s="11" t="str">
        <f>Table2[[#This Row],[Neighborhood]]</f>
        <v>South Lake Union</v>
      </c>
      <c r="K220" s="11" t="str">
        <f t="shared" si="43"/>
        <v>Food Vehicle</v>
      </c>
      <c r="L220" s="12" t="str">
        <f t="shared" si="44"/>
        <v xml:space="preserve">North of driveway, 2nd truck </v>
      </c>
    </row>
    <row r="221" spans="1:12" ht="15.75" x14ac:dyDescent="0.25">
      <c r="A221" s="11" t="str">
        <f t="shared" si="34"/>
        <v>551 Boren Ave N</v>
      </c>
      <c r="B221" s="11" t="str">
        <f t="shared" si="35"/>
        <v>A</v>
      </c>
      <c r="C221" s="11" t="str">
        <f t="shared" si="36"/>
        <v>Saffron Spice</v>
      </c>
      <c r="D221" s="11" t="str">
        <f t="shared" si="37"/>
        <v>Thu</v>
      </c>
      <c r="E221" s="11" t="str">
        <f t="shared" si="38"/>
        <v>10AM-2PM</v>
      </c>
      <c r="F221" s="10" t="str">
        <f t="shared" ca="1" si="39"/>
        <v>Review Pending</v>
      </c>
      <c r="G221" s="10">
        <f t="shared" si="40"/>
        <v>43986</v>
      </c>
      <c r="H221" s="11" t="str">
        <f t="shared" si="41"/>
        <v>SUVEND0000499</v>
      </c>
      <c r="I221" s="11">
        <f t="shared" si="42"/>
        <v>0</v>
      </c>
      <c r="J221" s="11" t="str">
        <f>Table2[[#This Row],[Neighborhood]]</f>
        <v>South Lake Union</v>
      </c>
      <c r="K221" s="11" t="str">
        <f t="shared" si="43"/>
        <v>Food Vehicle</v>
      </c>
      <c r="L221" s="12">
        <f t="shared" si="44"/>
        <v>0</v>
      </c>
    </row>
    <row r="222" spans="1:12" ht="15.75" x14ac:dyDescent="0.25">
      <c r="A222" s="11" t="str">
        <f t="shared" si="34"/>
        <v>551 Boren Ave N</v>
      </c>
      <c r="B222" s="11" t="str">
        <f t="shared" si="35"/>
        <v>B</v>
      </c>
      <c r="C222" s="11" t="str">
        <f t="shared" si="36"/>
        <v>Kaosamai Thai</v>
      </c>
      <c r="D222" s="11" t="str">
        <f t="shared" si="37"/>
        <v>Thu</v>
      </c>
      <c r="E222" s="11" t="str">
        <f t="shared" si="38"/>
        <v>10AM-2PM</v>
      </c>
      <c r="F222" s="10" t="str">
        <f t="shared" ca="1" si="39"/>
        <v>Expires on</v>
      </c>
      <c r="G222" s="10">
        <f t="shared" si="40"/>
        <v>44500</v>
      </c>
      <c r="H222" s="11" t="str">
        <f t="shared" si="41"/>
        <v>SUVEND0000091</v>
      </c>
      <c r="I222" s="11">
        <f t="shared" si="42"/>
        <v>0</v>
      </c>
      <c r="J222" s="11" t="str">
        <f>Table2[[#This Row],[Neighborhood]]</f>
        <v>South Lake Union</v>
      </c>
      <c r="K222" s="11" t="str">
        <f t="shared" si="43"/>
        <v>Food Vehicle</v>
      </c>
      <c r="L222" s="12" t="str">
        <f t="shared" si="44"/>
        <v xml:space="preserve">North of driveway, 2nd truck </v>
      </c>
    </row>
    <row r="223" spans="1:12" ht="15.75" x14ac:dyDescent="0.25">
      <c r="A223" s="11" t="str">
        <f t="shared" si="34"/>
        <v>551 Boren Ave N</v>
      </c>
      <c r="B223" s="11" t="str">
        <f t="shared" si="35"/>
        <v>A</v>
      </c>
      <c r="C223" s="11" t="str">
        <f t="shared" si="36"/>
        <v>Yummy 8</v>
      </c>
      <c r="D223" s="11" t="str">
        <f t="shared" si="37"/>
        <v>Fri</v>
      </c>
      <c r="E223" s="11" t="str">
        <f t="shared" si="38"/>
        <v>10AM-2PM</v>
      </c>
      <c r="F223" s="10" t="str">
        <f t="shared" ca="1" si="39"/>
        <v>Expires on</v>
      </c>
      <c r="G223" s="10">
        <f t="shared" si="40"/>
        <v>44500</v>
      </c>
      <c r="H223" s="11" t="str">
        <f t="shared" si="41"/>
        <v>SUVEND0000098</v>
      </c>
      <c r="I223" s="11">
        <f t="shared" si="42"/>
        <v>0</v>
      </c>
      <c r="J223" s="11" t="str">
        <f>Table2[[#This Row],[Neighborhood]]</f>
        <v>South Lake Union</v>
      </c>
      <c r="K223" s="11" t="str">
        <f t="shared" si="43"/>
        <v>Food Vehicle</v>
      </c>
      <c r="L223" s="12">
        <f t="shared" si="44"/>
        <v>0</v>
      </c>
    </row>
    <row r="224" spans="1:12" ht="15.75" x14ac:dyDescent="0.25">
      <c r="A224" s="11" t="str">
        <f t="shared" si="34"/>
        <v>551 Boren Ave N</v>
      </c>
      <c r="B224" s="11" t="str">
        <f t="shared" si="35"/>
        <v>B</v>
      </c>
      <c r="C224" s="11" t="str">
        <f t="shared" si="36"/>
        <v>Kaosamai Thai</v>
      </c>
      <c r="D224" s="11" t="str">
        <f t="shared" si="37"/>
        <v>Fri</v>
      </c>
      <c r="E224" s="11" t="str">
        <f t="shared" si="38"/>
        <v>10AM-2PM</v>
      </c>
      <c r="F224" s="10" t="str">
        <f t="shared" ca="1" si="39"/>
        <v>Expires on</v>
      </c>
      <c r="G224" s="10">
        <f t="shared" si="40"/>
        <v>44500</v>
      </c>
      <c r="H224" s="11" t="str">
        <f t="shared" si="41"/>
        <v>SUVEND0000091</v>
      </c>
      <c r="I224" s="11">
        <f t="shared" si="42"/>
        <v>0</v>
      </c>
      <c r="J224" s="11" t="str">
        <f>Table2[[#This Row],[Neighborhood]]</f>
        <v>South Lake Union</v>
      </c>
      <c r="K224" s="11" t="str">
        <f t="shared" si="43"/>
        <v>Food Vehicle</v>
      </c>
      <c r="L224" s="12" t="str">
        <f t="shared" si="44"/>
        <v>Flexible days for approved vendors, this site only</v>
      </c>
    </row>
    <row r="225" spans="1:12" ht="15.75" x14ac:dyDescent="0.25">
      <c r="A225" s="11" t="str">
        <f t="shared" si="34"/>
        <v>312 Dexter on Harrison</v>
      </c>
      <c r="B225" s="11" t="str">
        <f t="shared" si="35"/>
        <v>A</v>
      </c>
      <c r="C225" s="11">
        <f t="shared" si="36"/>
        <v>0</v>
      </c>
      <c r="D225" s="11" t="str">
        <f t="shared" si="37"/>
        <v>Mon</v>
      </c>
      <c r="E225" s="11" t="str">
        <f t="shared" si="38"/>
        <v>10AM-2PM</v>
      </c>
      <c r="F225" s="10" t="str">
        <f t="shared" ca="1" si="39"/>
        <v>Accepting Applications</v>
      </c>
      <c r="G225" s="10">
        <f t="shared" si="40"/>
        <v>43713</v>
      </c>
      <c r="H225" s="11">
        <f t="shared" si="41"/>
        <v>0</v>
      </c>
      <c r="I225" s="11">
        <f t="shared" si="42"/>
        <v>0</v>
      </c>
      <c r="J225" s="11" t="str">
        <f>Table2[[#This Row],[Neighborhood]]</f>
        <v>South Lake Union</v>
      </c>
      <c r="K225" s="11" t="str">
        <f t="shared" si="43"/>
        <v>Food Vehicle</v>
      </c>
      <c r="L225" s="12">
        <f t="shared" si="44"/>
        <v>0</v>
      </c>
    </row>
    <row r="226" spans="1:12" ht="15.75" x14ac:dyDescent="0.25">
      <c r="A226" s="11" t="str">
        <f t="shared" si="34"/>
        <v>312 Dexter on Harrison</v>
      </c>
      <c r="B226" s="11" t="str">
        <f t="shared" si="35"/>
        <v>A</v>
      </c>
      <c r="C226" s="11">
        <f t="shared" si="36"/>
        <v>0</v>
      </c>
      <c r="D226" s="11" t="str">
        <f t="shared" si="37"/>
        <v>Tues</v>
      </c>
      <c r="E226" s="11" t="str">
        <f t="shared" si="38"/>
        <v>10AM-2PM</v>
      </c>
      <c r="F226" s="10" t="str">
        <f t="shared" ca="1" si="39"/>
        <v>Accepting Applications</v>
      </c>
      <c r="G226" s="10">
        <f t="shared" si="40"/>
        <v>43713</v>
      </c>
      <c r="H226" s="11">
        <f t="shared" si="41"/>
        <v>0</v>
      </c>
      <c r="I226" s="11">
        <f t="shared" si="42"/>
        <v>0</v>
      </c>
      <c r="J226" s="11" t="str">
        <f>Table2[[#This Row],[Neighborhood]]</f>
        <v>South Lake Union</v>
      </c>
      <c r="K226" s="11" t="str">
        <f t="shared" si="43"/>
        <v>Food Vehicle</v>
      </c>
      <c r="L226" s="12">
        <f t="shared" si="44"/>
        <v>0</v>
      </c>
    </row>
    <row r="227" spans="1:12" ht="15.75" x14ac:dyDescent="0.25">
      <c r="A227" s="11" t="str">
        <f t="shared" si="34"/>
        <v>312 Dexter on Harrison</v>
      </c>
      <c r="B227" s="11" t="str">
        <f t="shared" si="35"/>
        <v>A</v>
      </c>
      <c r="C227" s="11" t="str">
        <f t="shared" si="36"/>
        <v>MexiCuban</v>
      </c>
      <c r="D227" s="11" t="str">
        <f t="shared" si="37"/>
        <v>Wed</v>
      </c>
      <c r="E227" s="11" t="str">
        <f t="shared" si="38"/>
        <v>10AM-2PM</v>
      </c>
      <c r="F227" s="10" t="str">
        <f t="shared" ca="1" si="39"/>
        <v>Expires on</v>
      </c>
      <c r="G227" s="10">
        <f t="shared" si="40"/>
        <v>44500</v>
      </c>
      <c r="H227" s="11" t="str">
        <f t="shared" si="41"/>
        <v>SUVEND0000366</v>
      </c>
      <c r="I227" s="11">
        <f t="shared" si="42"/>
        <v>0</v>
      </c>
      <c r="J227" s="11" t="str">
        <f>Table2[[#This Row],[Neighborhood]]</f>
        <v>South Lake Union</v>
      </c>
      <c r="K227" s="11" t="str">
        <f t="shared" si="43"/>
        <v>Food Vehicle</v>
      </c>
      <c r="L227" s="12">
        <f t="shared" si="44"/>
        <v>0</v>
      </c>
    </row>
    <row r="228" spans="1:12" ht="15.75" x14ac:dyDescent="0.25">
      <c r="A228" s="11" t="str">
        <f t="shared" si="34"/>
        <v>312 Dexter on Harrison</v>
      </c>
      <c r="B228" s="11" t="str">
        <f t="shared" si="35"/>
        <v>A</v>
      </c>
      <c r="C228" s="11" t="str">
        <f t="shared" si="36"/>
        <v>MexiCuban</v>
      </c>
      <c r="D228" s="11" t="str">
        <f t="shared" si="37"/>
        <v>Thurs</v>
      </c>
      <c r="E228" s="11" t="str">
        <f t="shared" si="38"/>
        <v>10AM-2PM</v>
      </c>
      <c r="F228" s="10" t="str">
        <f t="shared" ca="1" si="39"/>
        <v>Expires on</v>
      </c>
      <c r="G228" s="10">
        <f t="shared" si="40"/>
        <v>44500</v>
      </c>
      <c r="H228" s="11" t="str">
        <f t="shared" si="41"/>
        <v>SUVEND0000366</v>
      </c>
      <c r="I228" s="11">
        <f t="shared" si="42"/>
        <v>0</v>
      </c>
      <c r="J228" s="11" t="str">
        <f>Table2[[#This Row],[Neighborhood]]</f>
        <v>South Lake Union</v>
      </c>
      <c r="K228" s="11" t="str">
        <f t="shared" si="43"/>
        <v>Food Vehicle</v>
      </c>
      <c r="L228" s="12">
        <f t="shared" si="44"/>
        <v>0</v>
      </c>
    </row>
    <row r="229" spans="1:12" ht="15.75" x14ac:dyDescent="0.25">
      <c r="A229" s="11" t="str">
        <f t="shared" si="34"/>
        <v>312 Dexter on Harrison</v>
      </c>
      <c r="B229" s="11" t="str">
        <f t="shared" si="35"/>
        <v>A</v>
      </c>
      <c r="C229" s="11" t="str">
        <f t="shared" si="36"/>
        <v>MexiCuban</v>
      </c>
      <c r="D229" s="11" t="str">
        <f t="shared" si="37"/>
        <v>Fri</v>
      </c>
      <c r="E229" s="11" t="str">
        <f t="shared" si="38"/>
        <v>10AM-2PM</v>
      </c>
      <c r="F229" s="10" t="str">
        <f t="shared" ca="1" si="39"/>
        <v>Expires on</v>
      </c>
      <c r="G229" s="10">
        <f t="shared" si="40"/>
        <v>44500</v>
      </c>
      <c r="H229" s="11" t="str">
        <f t="shared" si="41"/>
        <v>SUVEND0000366</v>
      </c>
      <c r="I229" s="11">
        <f t="shared" si="42"/>
        <v>0</v>
      </c>
      <c r="J229" s="11" t="str">
        <f>Table2[[#This Row],[Neighborhood]]</f>
        <v>South Lake Union</v>
      </c>
      <c r="K229" s="11" t="str">
        <f t="shared" si="43"/>
        <v>Food Vehicle</v>
      </c>
      <c r="L229" s="12">
        <f t="shared" si="44"/>
        <v>0</v>
      </c>
    </row>
    <row r="230" spans="1:12" ht="31.5" x14ac:dyDescent="0.25">
      <c r="A230" s="11" t="str">
        <f t="shared" si="34"/>
        <v>400 Dexter Ave N</v>
      </c>
      <c r="B230" s="11" t="str">
        <f t="shared" si="35"/>
        <v>B</v>
      </c>
      <c r="C230" s="11" t="str">
        <f t="shared" si="36"/>
        <v>Delfinos</v>
      </c>
      <c r="D230" s="11" t="str">
        <f t="shared" si="37"/>
        <v>Mon</v>
      </c>
      <c r="E230" s="11" t="str">
        <f t="shared" si="38"/>
        <v>10AM-2PM</v>
      </c>
      <c r="F230" s="10" t="str">
        <f t="shared" si="39"/>
        <v>Accepting Applications</v>
      </c>
      <c r="G230" s="10">
        <f t="shared" si="40"/>
        <v>0</v>
      </c>
      <c r="H230" s="11">
        <f t="shared" si="41"/>
        <v>0</v>
      </c>
      <c r="I230" s="11">
        <f t="shared" si="42"/>
        <v>0</v>
      </c>
      <c r="J230" s="11" t="str">
        <f>Table2[[#This Row],[Neighborhood]]</f>
        <v>South Lake Union</v>
      </c>
      <c r="K230" s="11" t="str">
        <f t="shared" si="43"/>
        <v>Food Vehicle</v>
      </c>
      <c r="L230" s="12" t="str">
        <f t="shared" si="44"/>
        <v>Flexible days for approved vendors, this site only. 7 trucks have applied, 3 spots open on rotational basis. Permit #403754 applied on 03/18/19; Permit #404135 applied on 03/22/19</v>
      </c>
    </row>
    <row r="231" spans="1:12" ht="15.75" x14ac:dyDescent="0.25">
      <c r="A231" s="11" t="str">
        <f t="shared" si="34"/>
        <v>400 Dexter Ave N</v>
      </c>
      <c r="B231" s="11" t="str">
        <f t="shared" si="35"/>
        <v>A</v>
      </c>
      <c r="C231" s="11">
        <f t="shared" si="36"/>
        <v>0</v>
      </c>
      <c r="D231" s="11" t="str">
        <f t="shared" si="37"/>
        <v>Mon</v>
      </c>
      <c r="E231" s="11" t="str">
        <f t="shared" si="38"/>
        <v>10AM-2PM</v>
      </c>
      <c r="F231" s="10" t="str">
        <f t="shared" si="39"/>
        <v>Accepting Applications</v>
      </c>
      <c r="G231" s="10">
        <f t="shared" si="40"/>
        <v>0</v>
      </c>
      <c r="H231" s="11">
        <f t="shared" si="41"/>
        <v>0</v>
      </c>
      <c r="I231" s="11">
        <f t="shared" si="42"/>
        <v>0</v>
      </c>
      <c r="J231" s="11" t="str">
        <f>Table2[[#This Row],[Neighborhood]]</f>
        <v>South Lake Union</v>
      </c>
      <c r="K231" s="11" t="str">
        <f t="shared" si="43"/>
        <v>Food Vehicle</v>
      </c>
      <c r="L231" s="12">
        <f t="shared" si="44"/>
        <v>0</v>
      </c>
    </row>
    <row r="232" spans="1:12" ht="15.75" x14ac:dyDescent="0.25">
      <c r="A232" s="11" t="str">
        <f t="shared" si="34"/>
        <v>400 Dexter Ave N</v>
      </c>
      <c r="B232" s="11" t="str">
        <f t="shared" si="35"/>
        <v>B</v>
      </c>
      <c r="C232" s="11" t="str">
        <f t="shared" si="36"/>
        <v>YS Street Food</v>
      </c>
      <c r="D232" s="11" t="str">
        <f t="shared" si="37"/>
        <v>Tue</v>
      </c>
      <c r="E232" s="11" t="str">
        <f t="shared" si="38"/>
        <v>10AM-2PM</v>
      </c>
      <c r="F232" s="10" t="str">
        <f t="shared" ca="1" si="39"/>
        <v>Expires on</v>
      </c>
      <c r="G232" s="10">
        <f t="shared" si="40"/>
        <v>44500</v>
      </c>
      <c r="H232" s="11">
        <f t="shared" si="41"/>
        <v>404135</v>
      </c>
      <c r="I232" s="11">
        <f t="shared" si="42"/>
        <v>0</v>
      </c>
      <c r="J232" s="11" t="str">
        <f>Table2[[#This Row],[Neighborhood]]</f>
        <v>South Lake Union</v>
      </c>
      <c r="K232" s="11" t="str">
        <f t="shared" si="43"/>
        <v>Food Vehicle</v>
      </c>
      <c r="L232" s="12" t="str">
        <f t="shared" si="44"/>
        <v>Approved Vendors:</v>
      </c>
    </row>
    <row r="233" spans="1:12" ht="15.75" x14ac:dyDescent="0.25">
      <c r="A233" s="11" t="str">
        <f t="shared" si="34"/>
        <v>400 Dexter Ave N</v>
      </c>
      <c r="B233" s="11" t="str">
        <f t="shared" si="35"/>
        <v>A</v>
      </c>
      <c r="C233" s="11" t="str">
        <f t="shared" si="36"/>
        <v>Theo's Gyros</v>
      </c>
      <c r="D233" s="11" t="str">
        <f t="shared" si="37"/>
        <v>Tue</v>
      </c>
      <c r="E233" s="11" t="str">
        <f t="shared" si="38"/>
        <v>10AM-2PM</v>
      </c>
      <c r="F233" s="10" t="str">
        <f t="shared" ca="1" si="39"/>
        <v>Expires on</v>
      </c>
      <c r="G233" s="10">
        <f t="shared" si="40"/>
        <v>44500</v>
      </c>
      <c r="H233" s="11" t="str">
        <f t="shared" si="41"/>
        <v>SUVEND0000169</v>
      </c>
      <c r="I233" s="11">
        <f t="shared" si="42"/>
        <v>0</v>
      </c>
      <c r="J233" s="11" t="str">
        <f>Table2[[#This Row],[Neighborhood]]</f>
        <v>South Lake Union</v>
      </c>
      <c r="K233" s="11" t="str">
        <f t="shared" si="43"/>
        <v>Food Vehicle</v>
      </c>
      <c r="L233" s="12" t="str">
        <f t="shared" si="44"/>
        <v>Peasant Food Manifesto, Delfino's</v>
      </c>
    </row>
    <row r="234" spans="1:12" ht="15.75" x14ac:dyDescent="0.25">
      <c r="A234" s="11" t="str">
        <f t="shared" si="34"/>
        <v>400 Dexter Ave N</v>
      </c>
      <c r="B234" s="11" t="str">
        <f t="shared" si="35"/>
        <v>B</v>
      </c>
      <c r="C234" s="11" t="str">
        <f t="shared" si="36"/>
        <v>YS Street Food</v>
      </c>
      <c r="D234" s="11" t="str">
        <f t="shared" si="37"/>
        <v>Wed</v>
      </c>
      <c r="E234" s="11" t="str">
        <f t="shared" si="38"/>
        <v>10AM-2PM</v>
      </c>
      <c r="F234" s="10" t="str">
        <f t="shared" ca="1" si="39"/>
        <v>Expires on</v>
      </c>
      <c r="G234" s="10">
        <f t="shared" si="40"/>
        <v>44500</v>
      </c>
      <c r="H234" s="11">
        <f t="shared" si="41"/>
        <v>404135</v>
      </c>
      <c r="I234" s="11">
        <f t="shared" si="42"/>
        <v>0</v>
      </c>
      <c r="J234" s="11" t="str">
        <f>Table2[[#This Row],[Neighborhood]]</f>
        <v>South Lake Union</v>
      </c>
      <c r="K234" s="11" t="str">
        <f t="shared" si="43"/>
        <v>Food Vehicle</v>
      </c>
      <c r="L234" s="12" t="str">
        <f t="shared" si="44"/>
        <v xml:space="preserve">Pending: </v>
      </c>
    </row>
    <row r="235" spans="1:12" ht="15.75" x14ac:dyDescent="0.25">
      <c r="A235" s="11" t="str">
        <f t="shared" si="34"/>
        <v>400 Dexter Ave N</v>
      </c>
      <c r="B235" s="11" t="str">
        <f t="shared" si="35"/>
        <v>A</v>
      </c>
      <c r="C235" s="11">
        <f t="shared" si="36"/>
        <v>0</v>
      </c>
      <c r="D235" s="11" t="str">
        <f t="shared" si="37"/>
        <v>Wed</v>
      </c>
      <c r="E235" s="11" t="str">
        <f t="shared" si="38"/>
        <v>10AM-2PM</v>
      </c>
      <c r="F235" s="10" t="str">
        <f t="shared" si="39"/>
        <v>Accepting Applications</v>
      </c>
      <c r="G235" s="10">
        <f t="shared" si="40"/>
        <v>0</v>
      </c>
      <c r="H235" s="11">
        <f t="shared" si="41"/>
        <v>0</v>
      </c>
      <c r="I235" s="11">
        <f t="shared" si="42"/>
        <v>0</v>
      </c>
      <c r="J235" s="11" t="str">
        <f>Table2[[#This Row],[Neighborhood]]</f>
        <v>South Lake Union</v>
      </c>
      <c r="K235" s="11" t="str">
        <f t="shared" si="43"/>
        <v>Food Vehicle</v>
      </c>
      <c r="L235" s="12" t="str">
        <f t="shared" si="44"/>
        <v>Odin Star, Y's Street Food, Theo's Gyros, Road CHef</v>
      </c>
    </row>
    <row r="236" spans="1:12" ht="15.75" x14ac:dyDescent="0.25">
      <c r="A236" s="11" t="str">
        <f t="shared" si="34"/>
        <v>400 Dexter Ave N</v>
      </c>
      <c r="B236" s="11" t="str">
        <f t="shared" si="35"/>
        <v>B</v>
      </c>
      <c r="C236" s="11" t="str">
        <f t="shared" si="36"/>
        <v>Odin Star</v>
      </c>
      <c r="D236" s="11" t="str">
        <f t="shared" si="37"/>
        <v>Thurs</v>
      </c>
      <c r="E236" s="11" t="str">
        <f t="shared" si="38"/>
        <v>10AM-2PM</v>
      </c>
      <c r="F236" s="10" t="str">
        <f t="shared" ca="1" si="39"/>
        <v>Expires on</v>
      </c>
      <c r="G236" s="10">
        <f t="shared" si="40"/>
        <v>44500</v>
      </c>
      <c r="H236" s="11">
        <f t="shared" si="41"/>
        <v>403754</v>
      </c>
      <c r="I236" s="11">
        <f t="shared" si="42"/>
        <v>0</v>
      </c>
      <c r="J236" s="11" t="str">
        <f>Table2[[#This Row],[Neighborhood]]</f>
        <v>South Lake Union</v>
      </c>
      <c r="K236" s="11" t="str">
        <f t="shared" si="43"/>
        <v>Food Vehicle</v>
      </c>
      <c r="L236" s="12" t="str">
        <f t="shared" si="44"/>
        <v>2 truck site, max of 10 trucks total allowed to be permitted to rotate days of the week at this site </v>
      </c>
    </row>
    <row r="237" spans="1:12" ht="15.75" x14ac:dyDescent="0.25">
      <c r="A237" s="11" t="str">
        <f t="shared" si="34"/>
        <v>400 Dexter Ave N</v>
      </c>
      <c r="B237" s="11" t="str">
        <f t="shared" si="35"/>
        <v>A</v>
      </c>
      <c r="C237" s="11">
        <f t="shared" si="36"/>
        <v>0</v>
      </c>
      <c r="D237" s="11" t="str">
        <f t="shared" si="37"/>
        <v>Thurs</v>
      </c>
      <c r="E237" s="11" t="str">
        <f t="shared" si="38"/>
        <v>10AM-2PM</v>
      </c>
      <c r="F237" s="10" t="str">
        <f t="shared" si="39"/>
        <v>Accepting Applications</v>
      </c>
      <c r="G237" s="10">
        <f t="shared" si="40"/>
        <v>0</v>
      </c>
      <c r="H237" s="11">
        <f t="shared" si="41"/>
        <v>0</v>
      </c>
      <c r="I237" s="11">
        <f t="shared" si="42"/>
        <v>0</v>
      </c>
      <c r="J237" s="11" t="str">
        <f>Table2[[#This Row],[Neighborhood]]</f>
        <v>South Lake Union</v>
      </c>
      <c r="K237" s="11" t="str">
        <f t="shared" si="43"/>
        <v>Food Vehicle</v>
      </c>
      <c r="L237" s="12">
        <f t="shared" si="44"/>
        <v>0</v>
      </c>
    </row>
    <row r="238" spans="1:12" ht="15.75" x14ac:dyDescent="0.25">
      <c r="A238" s="11" t="str">
        <f t="shared" si="34"/>
        <v>400 Dexter Ave N</v>
      </c>
      <c r="B238" s="11" t="str">
        <f t="shared" si="35"/>
        <v>B</v>
      </c>
      <c r="C238" s="11" t="str">
        <f t="shared" si="36"/>
        <v>Theo's Gyros</v>
      </c>
      <c r="D238" s="11" t="str">
        <f t="shared" si="37"/>
        <v>Fri</v>
      </c>
      <c r="E238" s="11" t="str">
        <f t="shared" si="38"/>
        <v>10AM-2PM</v>
      </c>
      <c r="F238" s="10" t="str">
        <f t="shared" ca="1" si="39"/>
        <v>Expires on</v>
      </c>
      <c r="G238" s="10">
        <f t="shared" si="40"/>
        <v>44500</v>
      </c>
      <c r="H238" s="11" t="str">
        <f t="shared" si="41"/>
        <v>SUVEND0000169</v>
      </c>
      <c r="I238" s="11">
        <f t="shared" si="42"/>
        <v>0</v>
      </c>
      <c r="J238" s="11" t="str">
        <f>Table2[[#This Row],[Neighborhood]]</f>
        <v>South Lake Union</v>
      </c>
      <c r="K238" s="11" t="str">
        <f t="shared" si="43"/>
        <v>Food Vehicle</v>
      </c>
      <c r="L238" s="12">
        <f t="shared" si="44"/>
        <v>0</v>
      </c>
    </row>
    <row r="239" spans="1:12" ht="15.75" x14ac:dyDescent="0.25">
      <c r="A239" s="11" t="str">
        <f t="shared" si="34"/>
        <v>400 Dexter Ave N</v>
      </c>
      <c r="B239" s="11" t="str">
        <f t="shared" si="35"/>
        <v>A</v>
      </c>
      <c r="C239" s="11">
        <f t="shared" si="36"/>
        <v>0</v>
      </c>
      <c r="D239" s="11" t="str">
        <f t="shared" si="37"/>
        <v>Fri</v>
      </c>
      <c r="E239" s="11" t="str">
        <f t="shared" si="38"/>
        <v>10AM-2PM</v>
      </c>
      <c r="F239" s="10" t="str">
        <f t="shared" si="39"/>
        <v>Accepting Applications</v>
      </c>
      <c r="G239" s="10">
        <f t="shared" si="40"/>
        <v>0</v>
      </c>
      <c r="H239" s="11">
        <f t="shared" si="41"/>
        <v>0</v>
      </c>
      <c r="I239" s="11">
        <f t="shared" si="42"/>
        <v>0</v>
      </c>
      <c r="J239" s="11" t="str">
        <f>Table2[[#This Row],[Neighborhood]]</f>
        <v>South Lake Union</v>
      </c>
      <c r="K239" s="11" t="str">
        <f t="shared" si="43"/>
        <v>Food Vehicle</v>
      </c>
      <c r="L239" s="12">
        <f t="shared" si="44"/>
        <v>0</v>
      </c>
    </row>
    <row r="240" spans="1:12" ht="15.75" x14ac:dyDescent="0.25">
      <c r="A240" s="11" t="str">
        <f t="shared" si="34"/>
        <v>318 Fairview Ave N</v>
      </c>
      <c r="B240" s="11" t="str">
        <f t="shared" si="35"/>
        <v>A</v>
      </c>
      <c r="C240" s="11" t="str">
        <f t="shared" si="36"/>
        <v>Tat's Delicatessen</v>
      </c>
      <c r="D240" s="11" t="str">
        <f t="shared" si="37"/>
        <v>Mon</v>
      </c>
      <c r="E240" s="11" t="str">
        <f t="shared" si="38"/>
        <v>10AM-2PM</v>
      </c>
      <c r="F240" s="10" t="str">
        <f t="shared" ca="1" si="39"/>
        <v>Expires on</v>
      </c>
      <c r="G240" s="10">
        <f t="shared" si="40"/>
        <v>44500</v>
      </c>
      <c r="H240" s="11">
        <f t="shared" si="41"/>
        <v>393283</v>
      </c>
      <c r="I240" s="11">
        <f t="shared" si="42"/>
        <v>0</v>
      </c>
      <c r="J240" s="11" t="str">
        <f>Table2[[#This Row],[Neighborhood]]</f>
        <v>South Lake Union</v>
      </c>
      <c r="K240" s="11" t="str">
        <f t="shared" si="43"/>
        <v>Food Vehicle</v>
      </c>
      <c r="L240" s="12">
        <f t="shared" si="44"/>
        <v>0</v>
      </c>
    </row>
    <row r="241" spans="1:12" ht="15.75" x14ac:dyDescent="0.25">
      <c r="A241" s="11" t="str">
        <f t="shared" si="34"/>
        <v>318 Fairview Ave N</v>
      </c>
      <c r="B241" s="11" t="str">
        <f t="shared" si="35"/>
        <v>A</v>
      </c>
      <c r="C241" s="11">
        <f t="shared" si="36"/>
        <v>0</v>
      </c>
      <c r="D241" s="11" t="str">
        <f t="shared" si="37"/>
        <v>Tue</v>
      </c>
      <c r="E241" s="11" t="str">
        <f t="shared" si="38"/>
        <v>10AM-2PM</v>
      </c>
      <c r="F241" s="10" t="str">
        <f t="shared" si="39"/>
        <v>Accepting Applications</v>
      </c>
      <c r="G241" s="10">
        <f t="shared" si="40"/>
        <v>0</v>
      </c>
      <c r="H241" s="11">
        <f t="shared" si="41"/>
        <v>0</v>
      </c>
      <c r="I241" s="11">
        <f t="shared" si="42"/>
        <v>0</v>
      </c>
      <c r="J241" s="11" t="str">
        <f>Table2[[#This Row],[Neighborhood]]</f>
        <v>South Lake Union</v>
      </c>
      <c r="K241" s="11" t="str">
        <f t="shared" si="43"/>
        <v>Food Vehicle</v>
      </c>
      <c r="L241" s="12">
        <f t="shared" si="44"/>
        <v>0</v>
      </c>
    </row>
    <row r="242" spans="1:12" ht="15.75" x14ac:dyDescent="0.25">
      <c r="A242" s="11" t="str">
        <f t="shared" si="34"/>
        <v>318 Fairview Ave N</v>
      </c>
      <c r="B242" s="11" t="str">
        <f t="shared" si="35"/>
        <v>A</v>
      </c>
      <c r="C242" s="11" t="str">
        <f t="shared" si="36"/>
        <v>Paparepas</v>
      </c>
      <c r="D242" s="11" t="str">
        <f t="shared" si="37"/>
        <v>Wed</v>
      </c>
      <c r="E242" s="11" t="str">
        <f t="shared" si="38"/>
        <v>10AM-2PM</v>
      </c>
      <c r="F242" s="10" t="str">
        <f t="shared" ca="1" si="39"/>
        <v>Expires on</v>
      </c>
      <c r="G242" s="10">
        <f t="shared" si="40"/>
        <v>44500</v>
      </c>
      <c r="H242" s="11" t="str">
        <f t="shared" si="41"/>
        <v>SUVEND0000020</v>
      </c>
      <c r="I242" s="11">
        <f t="shared" si="42"/>
        <v>0</v>
      </c>
      <c r="J242" s="11" t="str">
        <f>Table2[[#This Row],[Neighborhood]]</f>
        <v>South Lake Union</v>
      </c>
      <c r="K242" s="11" t="str">
        <f t="shared" si="43"/>
        <v>Food Vehicle</v>
      </c>
      <c r="L242" s="12">
        <f t="shared" si="44"/>
        <v>0</v>
      </c>
    </row>
    <row r="243" spans="1:12" ht="15.75" x14ac:dyDescent="0.25">
      <c r="A243" s="11" t="str">
        <f t="shared" si="34"/>
        <v>318 Fairview Ave N</v>
      </c>
      <c r="B243" s="11" t="str">
        <f t="shared" si="35"/>
        <v>A</v>
      </c>
      <c r="C243" s="11">
        <f t="shared" si="36"/>
        <v>0</v>
      </c>
      <c r="D243" s="11" t="str">
        <f t="shared" si="37"/>
        <v>Thu</v>
      </c>
      <c r="E243" s="11" t="str">
        <f t="shared" si="38"/>
        <v>10AM-2PM</v>
      </c>
      <c r="F243" s="10" t="str">
        <f t="shared" si="39"/>
        <v>Accepting Applications</v>
      </c>
      <c r="G243" s="10">
        <f t="shared" si="40"/>
        <v>0</v>
      </c>
      <c r="H243" s="11">
        <f t="shared" si="41"/>
        <v>0</v>
      </c>
      <c r="I243" s="11">
        <f t="shared" si="42"/>
        <v>0</v>
      </c>
      <c r="J243" s="11" t="str">
        <f>Table2[[#This Row],[Neighborhood]]</f>
        <v>South Lake Union</v>
      </c>
      <c r="K243" s="11" t="str">
        <f t="shared" si="43"/>
        <v>Food Vehicle</v>
      </c>
      <c r="L243" s="12">
        <f t="shared" si="44"/>
        <v>0</v>
      </c>
    </row>
    <row r="244" spans="1:12" ht="15.75" x14ac:dyDescent="0.25">
      <c r="A244" s="11" t="str">
        <f t="shared" si="34"/>
        <v>318 Fairview Ave N</v>
      </c>
      <c r="B244" s="11" t="str">
        <f t="shared" si="35"/>
        <v>A</v>
      </c>
      <c r="C244" s="11">
        <f t="shared" si="36"/>
        <v>0</v>
      </c>
      <c r="D244" s="11" t="str">
        <f t="shared" si="37"/>
        <v>Fri</v>
      </c>
      <c r="E244" s="11" t="str">
        <f t="shared" si="38"/>
        <v>10AM-2PM</v>
      </c>
      <c r="F244" s="10" t="str">
        <f t="shared" si="39"/>
        <v>Accepting Applications</v>
      </c>
      <c r="G244" s="10">
        <f t="shared" si="40"/>
        <v>0</v>
      </c>
      <c r="H244" s="11">
        <f t="shared" si="41"/>
        <v>0</v>
      </c>
      <c r="I244" s="11">
        <f t="shared" si="42"/>
        <v>0</v>
      </c>
      <c r="J244" s="11" t="str">
        <f>Table2[[#This Row],[Neighborhood]]</f>
        <v>South Lake Union</v>
      </c>
      <c r="K244" s="11" t="str">
        <f t="shared" si="43"/>
        <v>Food Vehicle</v>
      </c>
      <c r="L244" s="12">
        <f t="shared" si="44"/>
        <v>0</v>
      </c>
    </row>
    <row r="245" spans="1:12" ht="15.75" x14ac:dyDescent="0.25">
      <c r="A245" s="11" t="str">
        <f t="shared" si="34"/>
        <v>901 Harrison St</v>
      </c>
      <c r="B245" s="11" t="str">
        <f t="shared" si="35"/>
        <v>A</v>
      </c>
      <c r="C245" s="11">
        <f t="shared" si="36"/>
        <v>0</v>
      </c>
      <c r="D245" s="11">
        <f t="shared" si="37"/>
        <v>0</v>
      </c>
      <c r="E245" s="11">
        <f t="shared" si="38"/>
        <v>0</v>
      </c>
      <c r="F245" s="10" t="str">
        <f t="shared" ca="1" si="39"/>
        <v>Not Eligible</v>
      </c>
      <c r="G245" s="10">
        <f t="shared" si="40"/>
        <v>0</v>
      </c>
      <c r="H245" s="11">
        <f t="shared" si="41"/>
        <v>0</v>
      </c>
      <c r="I245" s="11">
        <f t="shared" si="42"/>
        <v>0</v>
      </c>
      <c r="J245" s="11" t="str">
        <f>Table2[[#This Row],[Neighborhood]]</f>
        <v>South Lake Union</v>
      </c>
      <c r="K245" s="11" t="str">
        <f t="shared" si="43"/>
        <v>Food Vehicle</v>
      </c>
      <c r="L245" s="12" t="str">
        <f t="shared" si="44"/>
        <v>Long term construction</v>
      </c>
    </row>
    <row r="246" spans="1:12" ht="15.75" x14ac:dyDescent="0.25">
      <c r="A246" s="11" t="str">
        <f t="shared" si="34"/>
        <v>1124 Harrison St</v>
      </c>
      <c r="B246" s="11" t="str">
        <f t="shared" si="35"/>
        <v>A</v>
      </c>
      <c r="C246" s="11">
        <f t="shared" si="36"/>
        <v>0</v>
      </c>
      <c r="D246" s="11">
        <f t="shared" si="37"/>
        <v>0</v>
      </c>
      <c r="E246" s="11">
        <f t="shared" si="38"/>
        <v>0</v>
      </c>
      <c r="F246" s="10" t="str">
        <f t="shared" ca="1" si="39"/>
        <v>Not Eligible</v>
      </c>
      <c r="G246" s="10">
        <f t="shared" si="40"/>
        <v>0</v>
      </c>
      <c r="H246" s="11">
        <f t="shared" si="41"/>
        <v>0</v>
      </c>
      <c r="I246" s="11">
        <f t="shared" si="42"/>
        <v>0</v>
      </c>
      <c r="J246" s="11" t="str">
        <f>Table2[[#This Row],[Neighborhood]]</f>
        <v>South Lake Union</v>
      </c>
      <c r="K246" s="11" t="str">
        <f t="shared" si="43"/>
        <v>Food Vehicle</v>
      </c>
      <c r="L246" s="12">
        <f t="shared" si="44"/>
        <v>0</v>
      </c>
    </row>
    <row r="247" spans="1:12" ht="15.75" x14ac:dyDescent="0.25">
      <c r="A247" s="11" t="str">
        <f t="shared" si="34"/>
        <v>800 Harrison St</v>
      </c>
      <c r="B247" s="11" t="str">
        <f t="shared" si="35"/>
        <v>A</v>
      </c>
      <c r="C247" s="11">
        <f t="shared" si="36"/>
        <v>0</v>
      </c>
      <c r="D247" s="11">
        <f t="shared" si="37"/>
        <v>0</v>
      </c>
      <c r="E247" s="11">
        <f t="shared" si="38"/>
        <v>0</v>
      </c>
      <c r="F247" s="10" t="str">
        <f t="shared" ca="1" si="39"/>
        <v>Not Eligible</v>
      </c>
      <c r="G247" s="10">
        <f t="shared" si="40"/>
        <v>0</v>
      </c>
      <c r="H247" s="11">
        <f t="shared" si="41"/>
        <v>0</v>
      </c>
      <c r="I247" s="11">
        <f t="shared" si="42"/>
        <v>0</v>
      </c>
      <c r="J247" s="11" t="str">
        <f>Table2[[#This Row],[Neighborhood]]</f>
        <v>South Lake Union</v>
      </c>
      <c r="K247" s="11" t="str">
        <f t="shared" si="43"/>
        <v>Food Vehicle</v>
      </c>
      <c r="L247" s="12" t="str">
        <f t="shared" si="44"/>
        <v xml:space="preserve">Not eligible due to construction </v>
      </c>
    </row>
    <row r="248" spans="1:12" ht="15.75" x14ac:dyDescent="0.25">
      <c r="A248" s="11" t="str">
        <f t="shared" si="34"/>
        <v>975 John St</v>
      </c>
      <c r="B248" s="11" t="str">
        <f t="shared" si="35"/>
        <v>A</v>
      </c>
      <c r="C248" s="11" t="str">
        <f t="shared" si="36"/>
        <v>Kaosamai Thai</v>
      </c>
      <c r="D248" s="11" t="str">
        <f t="shared" si="37"/>
        <v>Mon</v>
      </c>
      <c r="E248" s="11" t="str">
        <f t="shared" si="38"/>
        <v>10AM-2PM</v>
      </c>
      <c r="F248" s="10" t="str">
        <f t="shared" ca="1" si="39"/>
        <v>Expires on</v>
      </c>
      <c r="G248" s="10">
        <f t="shared" si="40"/>
        <v>44500</v>
      </c>
      <c r="H248" s="11" t="str">
        <f t="shared" si="41"/>
        <v>SUVEND0000131</v>
      </c>
      <c r="I248" s="11">
        <f t="shared" si="42"/>
        <v>0</v>
      </c>
      <c r="J248" s="11" t="str">
        <f>Table2[[#This Row],[Neighborhood]]</f>
        <v>South Lake Union</v>
      </c>
      <c r="K248" s="11" t="str">
        <f t="shared" si="43"/>
        <v>Food Vehicle</v>
      </c>
      <c r="L248" s="12">
        <f t="shared" si="44"/>
        <v>0</v>
      </c>
    </row>
    <row r="249" spans="1:12" ht="15.75" x14ac:dyDescent="0.25">
      <c r="A249" s="11" t="str">
        <f t="shared" si="34"/>
        <v>975 John St</v>
      </c>
      <c r="B249" s="11" t="str">
        <f t="shared" si="35"/>
        <v>B</v>
      </c>
      <c r="C249" s="11" t="str">
        <f t="shared" si="36"/>
        <v xml:space="preserve">The Roll Pod </v>
      </c>
      <c r="D249" s="11" t="str">
        <f t="shared" si="37"/>
        <v>Mon</v>
      </c>
      <c r="E249" s="11" t="str">
        <f t="shared" si="38"/>
        <v>10AM-2PM</v>
      </c>
      <c r="F249" s="10" t="str">
        <f t="shared" ca="1" si="39"/>
        <v>Expires on</v>
      </c>
      <c r="G249" s="10">
        <f t="shared" si="40"/>
        <v>44500</v>
      </c>
      <c r="H249" s="11" t="str">
        <f t="shared" si="41"/>
        <v>SUVEND0000405</v>
      </c>
      <c r="I249" s="11">
        <f t="shared" si="42"/>
        <v>0</v>
      </c>
      <c r="J249" s="11" t="str">
        <f>Table2[[#This Row],[Neighborhood]]</f>
        <v>South Lake Union</v>
      </c>
      <c r="K249" s="11" t="str">
        <f t="shared" si="43"/>
        <v>Food Vehicle</v>
      </c>
      <c r="L249" s="12">
        <f t="shared" si="44"/>
        <v>0</v>
      </c>
    </row>
    <row r="250" spans="1:12" ht="15.75" x14ac:dyDescent="0.25">
      <c r="A250" s="11" t="str">
        <f t="shared" ref="A250:A313" si="45">Location</f>
        <v>975 John St</v>
      </c>
      <c r="B250" s="11" t="str">
        <f t="shared" ref="B250:B313" si="46">Site</f>
        <v>A</v>
      </c>
      <c r="C250" s="11" t="str">
        <f t="shared" ref="C250:C313" si="47">Vendor</f>
        <v>Kaosamai Thai</v>
      </c>
      <c r="D250" s="11" t="str">
        <f t="shared" ref="D250:D313" si="48">Day</f>
        <v>Tue</v>
      </c>
      <c r="E250" s="11" t="str">
        <f t="shared" ref="E250:E313" si="49">Hours</f>
        <v>10AM-2PM</v>
      </c>
      <c r="F250" s="10" t="str">
        <f t="shared" ref="F250:F313" ca="1" si="50">PermitStatus</f>
        <v>Expires on</v>
      </c>
      <c r="G250" s="10">
        <f t="shared" ref="G250:G313" si="51">Date</f>
        <v>44500</v>
      </c>
      <c r="H250" s="11" t="str">
        <f t="shared" ref="H250:H313" si="52">PermitNo</f>
        <v>SUVEND0000131</v>
      </c>
      <c r="I250" s="11">
        <f t="shared" ref="I250:I313" si="53">DecalNo</f>
        <v>0</v>
      </c>
      <c r="J250" s="11" t="str">
        <f>Table2[[#This Row],[Neighborhood]]</f>
        <v>South Lake Union</v>
      </c>
      <c r="K250" s="11" t="str">
        <f t="shared" ref="K250:K313" si="54">PermitType</f>
        <v>Food Vehicle</v>
      </c>
      <c r="L250" s="12">
        <f t="shared" ref="L250:L313" si="55">Notes</f>
        <v>0</v>
      </c>
    </row>
    <row r="251" spans="1:12" ht="15.75" x14ac:dyDescent="0.25">
      <c r="A251" s="11" t="str">
        <f t="shared" si="45"/>
        <v>975 John St</v>
      </c>
      <c r="B251" s="11" t="str">
        <f t="shared" si="46"/>
        <v>B</v>
      </c>
      <c r="C251" s="11" t="str">
        <f t="shared" si="47"/>
        <v xml:space="preserve">The Roll Pod </v>
      </c>
      <c r="D251" s="11" t="str">
        <f t="shared" si="48"/>
        <v>Tue</v>
      </c>
      <c r="E251" s="11" t="str">
        <f t="shared" si="49"/>
        <v>10AM-2PM</v>
      </c>
      <c r="F251" s="10" t="str">
        <f t="shared" ca="1" si="50"/>
        <v>Expires on</v>
      </c>
      <c r="G251" s="10">
        <f t="shared" si="51"/>
        <v>44500</v>
      </c>
      <c r="H251" s="11" t="str">
        <f t="shared" si="52"/>
        <v>SUVEND0000405</v>
      </c>
      <c r="I251" s="11">
        <f t="shared" si="53"/>
        <v>0</v>
      </c>
      <c r="J251" s="11" t="str">
        <f>Table2[[#This Row],[Neighborhood]]</f>
        <v>South Lake Union</v>
      </c>
      <c r="K251" s="11" t="str">
        <f t="shared" si="54"/>
        <v>Food Vehicle</v>
      </c>
      <c r="L251" s="12">
        <f t="shared" si="55"/>
        <v>0</v>
      </c>
    </row>
    <row r="252" spans="1:12" ht="15.75" x14ac:dyDescent="0.25">
      <c r="A252" s="11" t="str">
        <f t="shared" si="45"/>
        <v>975 John St</v>
      </c>
      <c r="B252" s="11" t="str">
        <f t="shared" si="46"/>
        <v>A</v>
      </c>
      <c r="C252" s="11" t="str">
        <f t="shared" si="47"/>
        <v>Kaosamai Thai</v>
      </c>
      <c r="D252" s="11" t="str">
        <f t="shared" si="48"/>
        <v>Wed</v>
      </c>
      <c r="E252" s="11" t="str">
        <f t="shared" si="49"/>
        <v>10AM-2PM</v>
      </c>
      <c r="F252" s="10" t="str">
        <f t="shared" ca="1" si="50"/>
        <v>Expires on</v>
      </c>
      <c r="G252" s="10">
        <f t="shared" si="51"/>
        <v>44500</v>
      </c>
      <c r="H252" s="11" t="str">
        <f t="shared" si="52"/>
        <v>SUVEND0000131</v>
      </c>
      <c r="I252" s="11">
        <f t="shared" si="53"/>
        <v>0</v>
      </c>
      <c r="J252" s="11" t="str">
        <f>Table2[[#This Row],[Neighborhood]]</f>
        <v>South Lake Union</v>
      </c>
      <c r="K252" s="11" t="str">
        <f t="shared" si="54"/>
        <v>Food Vehicle</v>
      </c>
      <c r="L252" s="12">
        <f t="shared" si="55"/>
        <v>0</v>
      </c>
    </row>
    <row r="253" spans="1:12" ht="15.75" x14ac:dyDescent="0.25">
      <c r="A253" s="11" t="str">
        <f t="shared" si="45"/>
        <v>975 John St</v>
      </c>
      <c r="B253" s="11" t="str">
        <f t="shared" si="46"/>
        <v>B</v>
      </c>
      <c r="C253" s="11" t="str">
        <f t="shared" si="47"/>
        <v xml:space="preserve">The Roll Pod </v>
      </c>
      <c r="D253" s="11" t="str">
        <f t="shared" si="48"/>
        <v>Wed</v>
      </c>
      <c r="E253" s="11" t="str">
        <f t="shared" si="49"/>
        <v>10AM-2PM</v>
      </c>
      <c r="F253" s="10" t="str">
        <f t="shared" ca="1" si="50"/>
        <v>Expires on</v>
      </c>
      <c r="G253" s="10">
        <f t="shared" si="51"/>
        <v>44500</v>
      </c>
      <c r="H253" s="11" t="str">
        <f t="shared" si="52"/>
        <v>SUVEND0000405</v>
      </c>
      <c r="I253" s="11">
        <f t="shared" si="53"/>
        <v>0</v>
      </c>
      <c r="J253" s="11" t="str">
        <f>Table2[[#This Row],[Neighborhood]]</f>
        <v>South Lake Union</v>
      </c>
      <c r="K253" s="11" t="str">
        <f t="shared" si="54"/>
        <v>Food Vehicle</v>
      </c>
      <c r="L253" s="12">
        <f t="shared" si="55"/>
        <v>0</v>
      </c>
    </row>
    <row r="254" spans="1:12" ht="15.75" x14ac:dyDescent="0.25">
      <c r="A254" s="11" t="str">
        <f t="shared" si="45"/>
        <v>975 John St</v>
      </c>
      <c r="B254" s="11" t="str">
        <f t="shared" si="46"/>
        <v>A</v>
      </c>
      <c r="C254" s="11" t="str">
        <f t="shared" si="47"/>
        <v>Kaosamai Thai</v>
      </c>
      <c r="D254" s="11" t="str">
        <f t="shared" si="48"/>
        <v>Thu</v>
      </c>
      <c r="E254" s="11" t="str">
        <f t="shared" si="49"/>
        <v>10AM-2PM</v>
      </c>
      <c r="F254" s="10" t="str">
        <f t="shared" ca="1" si="50"/>
        <v>Expires on</v>
      </c>
      <c r="G254" s="10">
        <f t="shared" si="51"/>
        <v>44500</v>
      </c>
      <c r="H254" s="11" t="str">
        <f t="shared" si="52"/>
        <v>SUVEND0000131</v>
      </c>
      <c r="I254" s="11">
        <f t="shared" si="53"/>
        <v>0</v>
      </c>
      <c r="J254" s="11" t="str">
        <f>Table2[[#This Row],[Neighborhood]]</f>
        <v>South Lake Union</v>
      </c>
      <c r="K254" s="11" t="str">
        <f t="shared" si="54"/>
        <v>Food Vehicle</v>
      </c>
      <c r="L254" s="12">
        <f t="shared" si="55"/>
        <v>0</v>
      </c>
    </row>
    <row r="255" spans="1:12" ht="15.75" x14ac:dyDescent="0.25">
      <c r="A255" s="11" t="str">
        <f t="shared" si="45"/>
        <v>975 John St</v>
      </c>
      <c r="B255" s="11" t="str">
        <f t="shared" si="46"/>
        <v>B</v>
      </c>
      <c r="C255" s="11" t="str">
        <f t="shared" si="47"/>
        <v xml:space="preserve">The Roll Pod </v>
      </c>
      <c r="D255" s="11" t="str">
        <f t="shared" si="48"/>
        <v>Thu</v>
      </c>
      <c r="E255" s="11" t="str">
        <f t="shared" si="49"/>
        <v>10AM-2PM</v>
      </c>
      <c r="F255" s="10" t="str">
        <f t="shared" ca="1" si="50"/>
        <v>Expires on</v>
      </c>
      <c r="G255" s="10">
        <f t="shared" si="51"/>
        <v>44500</v>
      </c>
      <c r="H255" s="11" t="str">
        <f t="shared" si="52"/>
        <v>SUVEND0000405</v>
      </c>
      <c r="I255" s="11">
        <f t="shared" si="53"/>
        <v>0</v>
      </c>
      <c r="J255" s="11" t="str">
        <f>Table2[[#This Row],[Neighborhood]]</f>
        <v>South Lake Union</v>
      </c>
      <c r="K255" s="11" t="str">
        <f t="shared" si="54"/>
        <v>Food Vehicle</v>
      </c>
      <c r="L255" s="12">
        <f t="shared" si="55"/>
        <v>0</v>
      </c>
    </row>
    <row r="256" spans="1:12" ht="15.75" x14ac:dyDescent="0.25">
      <c r="A256" s="11" t="str">
        <f t="shared" si="45"/>
        <v>975 John St</v>
      </c>
      <c r="B256" s="11" t="str">
        <f t="shared" si="46"/>
        <v>A</v>
      </c>
      <c r="C256" s="11" t="str">
        <f t="shared" si="47"/>
        <v>Kaosamai Thai</v>
      </c>
      <c r="D256" s="11" t="str">
        <f t="shared" si="48"/>
        <v>Fri</v>
      </c>
      <c r="E256" s="11" t="str">
        <f t="shared" si="49"/>
        <v>10AM-2PM</v>
      </c>
      <c r="F256" s="10" t="str">
        <f t="shared" ca="1" si="50"/>
        <v>Expires on</v>
      </c>
      <c r="G256" s="10">
        <f t="shared" si="51"/>
        <v>44500</v>
      </c>
      <c r="H256" s="11" t="str">
        <f t="shared" si="52"/>
        <v>SUVEND0000131</v>
      </c>
      <c r="I256" s="11">
        <f t="shared" si="53"/>
        <v>0</v>
      </c>
      <c r="J256" s="11" t="str">
        <f>Table2[[#This Row],[Neighborhood]]</f>
        <v>South Lake Union</v>
      </c>
      <c r="K256" s="11" t="str">
        <f t="shared" si="54"/>
        <v>Food Vehicle</v>
      </c>
      <c r="L256" s="12">
        <f t="shared" si="55"/>
        <v>0</v>
      </c>
    </row>
    <row r="257" spans="1:12" ht="15.75" x14ac:dyDescent="0.25">
      <c r="A257" s="11" t="str">
        <f t="shared" si="45"/>
        <v>975 John St</v>
      </c>
      <c r="B257" s="11" t="str">
        <f t="shared" si="46"/>
        <v>B</v>
      </c>
      <c r="C257" s="11" t="str">
        <f t="shared" si="47"/>
        <v xml:space="preserve">The Roll Pod </v>
      </c>
      <c r="D257" s="11" t="str">
        <f t="shared" si="48"/>
        <v>Fri</v>
      </c>
      <c r="E257" s="11" t="str">
        <f t="shared" si="49"/>
        <v>10AM-2PM</v>
      </c>
      <c r="F257" s="10" t="str">
        <f t="shared" ca="1" si="50"/>
        <v>Expires on</v>
      </c>
      <c r="G257" s="10">
        <f t="shared" si="51"/>
        <v>44500</v>
      </c>
      <c r="H257" s="11" t="str">
        <f t="shared" si="52"/>
        <v>SUVEND0000405</v>
      </c>
      <c r="I257" s="11">
        <f t="shared" si="53"/>
        <v>0</v>
      </c>
      <c r="J257" s="11" t="str">
        <f>Table2[[#This Row],[Neighborhood]]</f>
        <v>South Lake Union</v>
      </c>
      <c r="K257" s="11" t="str">
        <f t="shared" si="54"/>
        <v>Food Vehicle</v>
      </c>
      <c r="L257" s="12">
        <f t="shared" si="55"/>
        <v>0</v>
      </c>
    </row>
    <row r="258" spans="1:12" ht="15.75" x14ac:dyDescent="0.25">
      <c r="A258" s="11" t="str">
        <f t="shared" si="45"/>
        <v>1000 Mercer St</v>
      </c>
      <c r="B258" s="11" t="str">
        <f t="shared" si="46"/>
        <v>A</v>
      </c>
      <c r="C258" s="11" t="str">
        <f t="shared" si="47"/>
        <v>MexiCuban</v>
      </c>
      <c r="D258" s="11" t="str">
        <f t="shared" si="48"/>
        <v>Mon</v>
      </c>
      <c r="E258" s="11" t="str">
        <f t="shared" si="49"/>
        <v>10AM-2PM</v>
      </c>
      <c r="F258" s="10" t="str">
        <f t="shared" ca="1" si="50"/>
        <v>Pending</v>
      </c>
      <c r="G258" s="10">
        <f t="shared" si="51"/>
        <v>43886</v>
      </c>
      <c r="H258" s="11" t="str">
        <f t="shared" si="52"/>
        <v>SUVEND0000410</v>
      </c>
      <c r="I258" s="11">
        <f t="shared" si="53"/>
        <v>0</v>
      </c>
      <c r="J258" s="11" t="str">
        <f>Table2[[#This Row],[Neighborhood]]</f>
        <v>South Lake Union</v>
      </c>
      <c r="K258" s="11" t="str">
        <f t="shared" si="54"/>
        <v>Food Vehicle</v>
      </c>
      <c r="L258" s="12">
        <f t="shared" si="55"/>
        <v>0</v>
      </c>
    </row>
    <row r="259" spans="1:12" ht="15.75" x14ac:dyDescent="0.25">
      <c r="A259" s="11" t="str">
        <f t="shared" si="45"/>
        <v>1000 Mercer St</v>
      </c>
      <c r="B259" s="11" t="str">
        <f t="shared" si="46"/>
        <v>A</v>
      </c>
      <c r="C259" s="11" t="str">
        <f t="shared" si="47"/>
        <v>MexiCuban</v>
      </c>
      <c r="D259" s="11" t="str">
        <f t="shared" si="48"/>
        <v>Tue</v>
      </c>
      <c r="E259" s="11" t="str">
        <f t="shared" si="49"/>
        <v>10AM-2PM</v>
      </c>
      <c r="F259" s="10" t="str">
        <f t="shared" ca="1" si="50"/>
        <v>Pending</v>
      </c>
      <c r="G259" s="10">
        <f t="shared" si="51"/>
        <v>43886</v>
      </c>
      <c r="H259" s="11" t="str">
        <f t="shared" si="52"/>
        <v>SUVEND0000410</v>
      </c>
      <c r="I259" s="11">
        <f t="shared" si="53"/>
        <v>0</v>
      </c>
      <c r="J259" s="11" t="str">
        <f>Table2[[#This Row],[Neighborhood]]</f>
        <v>South Lake Union</v>
      </c>
      <c r="K259" s="11" t="str">
        <f t="shared" si="54"/>
        <v>Food Vehicle</v>
      </c>
      <c r="L259" s="12">
        <f t="shared" si="55"/>
        <v>0</v>
      </c>
    </row>
    <row r="260" spans="1:12" ht="15.75" x14ac:dyDescent="0.25">
      <c r="A260" s="11" t="str">
        <f t="shared" si="45"/>
        <v>1000 Mercer St</v>
      </c>
      <c r="B260" s="11" t="str">
        <f t="shared" si="46"/>
        <v>A</v>
      </c>
      <c r="C260" s="11" t="str">
        <f t="shared" si="47"/>
        <v>Yummy Catch</v>
      </c>
      <c r="D260" s="11" t="str">
        <f t="shared" si="48"/>
        <v>Wed</v>
      </c>
      <c r="E260" s="11" t="str">
        <f t="shared" si="49"/>
        <v>10AM-2PM</v>
      </c>
      <c r="F260" s="10" t="str">
        <f t="shared" ca="1" si="50"/>
        <v>Approved</v>
      </c>
      <c r="G260" s="10">
        <f t="shared" si="51"/>
        <v>43805</v>
      </c>
      <c r="H260" s="11" t="str">
        <f t="shared" si="52"/>
        <v>SUVEND0000223</v>
      </c>
      <c r="I260" s="11">
        <f t="shared" si="53"/>
        <v>0</v>
      </c>
      <c r="J260" s="11" t="str">
        <f>Table2[[#This Row],[Neighborhood]]</f>
        <v>South Lake Union</v>
      </c>
      <c r="K260" s="11" t="str">
        <f t="shared" si="54"/>
        <v>Food Vehicle</v>
      </c>
      <c r="L260" s="12">
        <f t="shared" si="55"/>
        <v>0</v>
      </c>
    </row>
    <row r="261" spans="1:12" ht="15.75" x14ac:dyDescent="0.25">
      <c r="A261" s="11" t="str">
        <f t="shared" si="45"/>
        <v>1000 Mercer St</v>
      </c>
      <c r="B261" s="11" t="str">
        <f t="shared" si="46"/>
        <v>A</v>
      </c>
      <c r="C261" s="11" t="str">
        <f t="shared" si="47"/>
        <v>MexiCuban</v>
      </c>
      <c r="D261" s="11" t="str">
        <f t="shared" si="48"/>
        <v>Thu</v>
      </c>
      <c r="E261" s="11" t="str">
        <f t="shared" si="49"/>
        <v>10AM-2PM</v>
      </c>
      <c r="F261" s="10" t="str">
        <f t="shared" ca="1" si="50"/>
        <v>Pending</v>
      </c>
      <c r="G261" s="10">
        <f t="shared" si="51"/>
        <v>43886</v>
      </c>
      <c r="H261" s="11" t="str">
        <f t="shared" si="52"/>
        <v>SUVEND0000410</v>
      </c>
      <c r="I261" s="11">
        <f t="shared" si="53"/>
        <v>0</v>
      </c>
      <c r="J261" s="11" t="str">
        <f>Table2[[#This Row],[Neighborhood]]</f>
        <v>South Lake Union</v>
      </c>
      <c r="K261" s="11" t="str">
        <f t="shared" si="54"/>
        <v>Food Vehicle</v>
      </c>
      <c r="L261" s="12">
        <f t="shared" si="55"/>
        <v>0</v>
      </c>
    </row>
    <row r="262" spans="1:12" ht="15.75" x14ac:dyDescent="0.25">
      <c r="A262" s="11" t="str">
        <f t="shared" si="45"/>
        <v>1000 Mercer St</v>
      </c>
      <c r="B262" s="11" t="str">
        <f t="shared" si="46"/>
        <v>A</v>
      </c>
      <c r="C262" s="11">
        <f t="shared" si="47"/>
        <v>0</v>
      </c>
      <c r="D262" s="11" t="str">
        <f t="shared" si="48"/>
        <v>Fri</v>
      </c>
      <c r="E262" s="11" t="str">
        <f t="shared" si="49"/>
        <v>10AM-2PM</v>
      </c>
      <c r="F262" s="10" t="str">
        <f t="shared" si="50"/>
        <v>Accepting Applications</v>
      </c>
      <c r="G262" s="10">
        <f t="shared" si="51"/>
        <v>0</v>
      </c>
      <c r="H262" s="11">
        <f t="shared" si="52"/>
        <v>0</v>
      </c>
      <c r="I262" s="11">
        <f t="shared" si="53"/>
        <v>0</v>
      </c>
      <c r="J262" s="11" t="str">
        <f>Table2[[#This Row],[Neighborhood]]</f>
        <v>South Lake Union</v>
      </c>
      <c r="K262" s="11" t="str">
        <f t="shared" si="54"/>
        <v>Food Vehicle</v>
      </c>
      <c r="L262" s="12">
        <f t="shared" si="55"/>
        <v>0</v>
      </c>
    </row>
    <row r="263" spans="1:12" ht="15.75" x14ac:dyDescent="0.25">
      <c r="A263" s="11" t="str">
        <f t="shared" si="45"/>
        <v>1041 Mercer St</v>
      </c>
      <c r="B263" s="11" t="str">
        <f t="shared" si="46"/>
        <v>A</v>
      </c>
      <c r="C263" s="11">
        <f t="shared" si="47"/>
        <v>0</v>
      </c>
      <c r="D263" s="11" t="str">
        <f t="shared" si="48"/>
        <v>Mon</v>
      </c>
      <c r="E263" s="11" t="str">
        <f t="shared" si="49"/>
        <v>Not Eligible</v>
      </c>
      <c r="F263" s="10" t="str">
        <f t="shared" ca="1" si="50"/>
        <v>Not Eligible</v>
      </c>
      <c r="G263" s="10">
        <f t="shared" si="51"/>
        <v>0</v>
      </c>
      <c r="H263" s="11">
        <f t="shared" si="52"/>
        <v>0</v>
      </c>
      <c r="I263" s="11">
        <f t="shared" si="53"/>
        <v>0</v>
      </c>
      <c r="J263" s="11" t="str">
        <f>Table2[[#This Row],[Neighborhood]]</f>
        <v>South Lake Union</v>
      </c>
      <c r="K263" s="11" t="str">
        <f t="shared" si="54"/>
        <v>Food Vehicle</v>
      </c>
      <c r="L263" s="12">
        <f t="shared" si="55"/>
        <v>0</v>
      </c>
    </row>
    <row r="264" spans="1:12" ht="15.75" x14ac:dyDescent="0.25">
      <c r="A264" s="11" t="str">
        <f t="shared" si="45"/>
        <v xml:space="preserve">1730 Minor Ave </v>
      </c>
      <c r="B264" s="11" t="str">
        <f t="shared" si="46"/>
        <v>A</v>
      </c>
      <c r="C264" s="11" t="str">
        <f t="shared" si="47"/>
        <v>Buns on Wheels</v>
      </c>
      <c r="D264" s="11" t="str">
        <f t="shared" si="48"/>
        <v>Mon</v>
      </c>
      <c r="E264" s="11" t="str">
        <f t="shared" si="49"/>
        <v>10AM-2PM</v>
      </c>
      <c r="F264" s="10" t="str">
        <f t="shared" ca="1" si="50"/>
        <v>Approved</v>
      </c>
      <c r="G264" s="10">
        <f t="shared" si="51"/>
        <v>43850</v>
      </c>
      <c r="H264" s="11" t="str">
        <f t="shared" si="52"/>
        <v>SUVEND0000336</v>
      </c>
      <c r="I264" s="11">
        <f t="shared" si="53"/>
        <v>0</v>
      </c>
      <c r="J264" s="11" t="str">
        <f>Table2[[#This Row],[Neighborhood]]</f>
        <v>South Lake Union</v>
      </c>
      <c r="K264" s="11" t="str">
        <f t="shared" si="54"/>
        <v>Food Vehicle</v>
      </c>
      <c r="L264" s="12" t="str">
        <f t="shared" si="55"/>
        <v>Monday Truck and Trailer</v>
      </c>
    </row>
    <row r="265" spans="1:12" ht="15.75" x14ac:dyDescent="0.25">
      <c r="A265" s="11" t="str">
        <f t="shared" si="45"/>
        <v xml:space="preserve">1730 Minor Ave </v>
      </c>
      <c r="B265" s="11" t="str">
        <f t="shared" si="46"/>
        <v>A</v>
      </c>
      <c r="C265" s="11">
        <f t="shared" si="47"/>
        <v>0</v>
      </c>
      <c r="D265" s="11" t="str">
        <f t="shared" si="48"/>
        <v>Tue</v>
      </c>
      <c r="E265" s="11" t="str">
        <f t="shared" si="49"/>
        <v>10AM-2PM</v>
      </c>
      <c r="F265" s="10" t="str">
        <f t="shared" ca="1" si="50"/>
        <v>Accepting Applications</v>
      </c>
      <c r="G265" s="10">
        <f t="shared" si="51"/>
        <v>43564</v>
      </c>
      <c r="H265" s="11">
        <f t="shared" si="52"/>
        <v>0</v>
      </c>
      <c r="I265" s="11">
        <f t="shared" si="53"/>
        <v>0</v>
      </c>
      <c r="J265" s="11" t="str">
        <f>Table2[[#This Row],[Neighborhood]]</f>
        <v>South Lake Union</v>
      </c>
      <c r="K265" s="11" t="str">
        <f t="shared" si="54"/>
        <v>Food Vehicle</v>
      </c>
      <c r="L265" s="12">
        <f t="shared" si="55"/>
        <v>0</v>
      </c>
    </row>
    <row r="266" spans="1:12" ht="15.75" x14ac:dyDescent="0.25">
      <c r="A266" s="11" t="str">
        <f t="shared" si="45"/>
        <v xml:space="preserve">1730 Minor Ave </v>
      </c>
      <c r="B266" s="11" t="str">
        <f t="shared" si="46"/>
        <v>B</v>
      </c>
      <c r="C266" s="11" t="str">
        <f t="shared" si="47"/>
        <v>Cocina MX 32</v>
      </c>
      <c r="D266" s="11" t="str">
        <f t="shared" si="48"/>
        <v>Tue</v>
      </c>
      <c r="E266" s="11" t="str">
        <f t="shared" si="49"/>
        <v>10AM-2PM</v>
      </c>
      <c r="F266" s="10" t="str">
        <f t="shared" ca="1" si="50"/>
        <v>Expires on</v>
      </c>
      <c r="G266" s="10">
        <f t="shared" si="51"/>
        <v>44500</v>
      </c>
      <c r="H266" s="11" t="str">
        <f t="shared" si="52"/>
        <v>SUVEND0000057</v>
      </c>
      <c r="I266" s="11">
        <f t="shared" si="53"/>
        <v>0</v>
      </c>
      <c r="J266" s="11" t="str">
        <f>Table2[[#This Row],[Neighborhood]]</f>
        <v>South Lake Union</v>
      </c>
      <c r="K266" s="11" t="str">
        <f t="shared" si="54"/>
        <v>Food Vehicle</v>
      </c>
      <c r="L266" s="12">
        <f t="shared" si="55"/>
        <v>0</v>
      </c>
    </row>
    <row r="267" spans="1:12" ht="15.75" x14ac:dyDescent="0.25">
      <c r="A267" s="11" t="str">
        <f t="shared" si="45"/>
        <v xml:space="preserve">1730 Minor Ave </v>
      </c>
      <c r="B267" s="11" t="str">
        <f t="shared" si="46"/>
        <v>A</v>
      </c>
      <c r="C267" s="11" t="str">
        <f t="shared" si="47"/>
        <v>Buns on Wheels</v>
      </c>
      <c r="D267" s="11" t="str">
        <f t="shared" si="48"/>
        <v>Wed</v>
      </c>
      <c r="E267" s="11" t="str">
        <f t="shared" si="49"/>
        <v>10AM-2PM</v>
      </c>
      <c r="F267" s="10" t="str">
        <f t="shared" ca="1" si="50"/>
        <v>Approved</v>
      </c>
      <c r="G267" s="10">
        <f t="shared" si="51"/>
        <v>43850</v>
      </c>
      <c r="H267" s="11" t="str">
        <f t="shared" si="52"/>
        <v>SUVEND0000336</v>
      </c>
      <c r="I267" s="11">
        <f t="shared" si="53"/>
        <v>0</v>
      </c>
      <c r="J267" s="11" t="str">
        <f>Table2[[#This Row],[Neighborhood]]</f>
        <v>South Lake Union</v>
      </c>
      <c r="K267" s="11" t="str">
        <f t="shared" si="54"/>
        <v>Food Vehicle</v>
      </c>
      <c r="L267" s="12" t="str">
        <f t="shared" si="55"/>
        <v>Wednesday Truck and Trailer</v>
      </c>
    </row>
    <row r="268" spans="1:12" ht="15.75" x14ac:dyDescent="0.25">
      <c r="A268" s="11" t="str">
        <f t="shared" si="45"/>
        <v xml:space="preserve">1730 Minor Ave </v>
      </c>
      <c r="B268" s="11" t="str">
        <f t="shared" si="46"/>
        <v>A</v>
      </c>
      <c r="C268" s="11" t="str">
        <f t="shared" si="47"/>
        <v>Kiss my Grits</v>
      </c>
      <c r="D268" s="11" t="str">
        <f t="shared" si="48"/>
        <v>Thu</v>
      </c>
      <c r="E268" s="11" t="str">
        <f t="shared" si="49"/>
        <v>10AM-2PM</v>
      </c>
      <c r="F268" s="10" t="str">
        <f t="shared" ca="1" si="50"/>
        <v>Expires on</v>
      </c>
      <c r="G268" s="10">
        <f t="shared" si="51"/>
        <v>44500</v>
      </c>
      <c r="H268" s="11" t="str">
        <f>PermitNo</f>
        <v>SUVEND0000017</v>
      </c>
      <c r="I268" s="11">
        <f t="shared" si="53"/>
        <v>0</v>
      </c>
      <c r="J268" s="11" t="str">
        <f>Table2[[#This Row],[Neighborhood]]</f>
        <v>South Lake Union</v>
      </c>
      <c r="K268" s="11" t="str">
        <f t="shared" si="54"/>
        <v>Food Vehicle</v>
      </c>
      <c r="L268" s="12">
        <f t="shared" si="55"/>
        <v>0</v>
      </c>
    </row>
    <row r="269" spans="1:12" ht="15.75" x14ac:dyDescent="0.25">
      <c r="A269" s="11" t="str">
        <f t="shared" si="45"/>
        <v xml:space="preserve">1730 Minor Ave </v>
      </c>
      <c r="B269" s="11" t="str">
        <f t="shared" si="46"/>
        <v>B</v>
      </c>
      <c r="C269" s="11">
        <f t="shared" si="47"/>
        <v>0</v>
      </c>
      <c r="D269" s="11" t="str">
        <f t="shared" si="48"/>
        <v>Thu</v>
      </c>
      <c r="E269" s="11" t="str">
        <f t="shared" si="49"/>
        <v>10AM-2PM</v>
      </c>
      <c r="F269" s="10" t="str">
        <f t="shared" ca="1" si="50"/>
        <v>Accepting Applications</v>
      </c>
      <c r="G269" s="10">
        <f t="shared" si="51"/>
        <v>43776</v>
      </c>
      <c r="H269" s="11">
        <f t="shared" si="52"/>
        <v>0</v>
      </c>
      <c r="I269" s="11">
        <f t="shared" si="53"/>
        <v>0</v>
      </c>
      <c r="J269" s="11" t="str">
        <f>Table2[[#This Row],[Neighborhood]]</f>
        <v>South Lake Union</v>
      </c>
      <c r="K269" s="11" t="str">
        <f t="shared" si="54"/>
        <v>Food Vehicle</v>
      </c>
      <c r="L269" s="12">
        <f t="shared" si="55"/>
        <v>0</v>
      </c>
    </row>
    <row r="270" spans="1:12" ht="15.75" x14ac:dyDescent="0.25">
      <c r="A270" s="11" t="str">
        <f t="shared" si="45"/>
        <v xml:space="preserve">1730 Minor Ave </v>
      </c>
      <c r="B270" s="11" t="str">
        <f t="shared" si="46"/>
        <v>A</v>
      </c>
      <c r="C270" s="11" t="str">
        <f t="shared" si="47"/>
        <v>Buns on Wheels</v>
      </c>
      <c r="D270" s="11" t="str">
        <f t="shared" si="48"/>
        <v>Fri</v>
      </c>
      <c r="E270" s="11" t="str">
        <f t="shared" si="49"/>
        <v>10AM-2PM</v>
      </c>
      <c r="F270" s="10" t="str">
        <f t="shared" ca="1" si="50"/>
        <v>Approved</v>
      </c>
      <c r="G270" s="10">
        <f t="shared" si="51"/>
        <v>43850</v>
      </c>
      <c r="H270" s="11" t="str">
        <f>PermitNo</f>
        <v>SUVEND0000336</v>
      </c>
      <c r="I270" s="11">
        <f t="shared" si="53"/>
        <v>0</v>
      </c>
      <c r="J270" s="11" t="str">
        <f>Table2[[#This Row],[Neighborhood]]</f>
        <v>South Lake Union</v>
      </c>
      <c r="K270" s="11" t="str">
        <f t="shared" si="54"/>
        <v>Food Vehicle</v>
      </c>
      <c r="L270" s="12">
        <f t="shared" si="55"/>
        <v>0</v>
      </c>
    </row>
    <row r="271" spans="1:12" ht="15.75" x14ac:dyDescent="0.25">
      <c r="A271" s="11" t="str">
        <f t="shared" si="45"/>
        <v>520 Lenora St</v>
      </c>
      <c r="B271" s="11" t="str">
        <f t="shared" si="46"/>
        <v>A</v>
      </c>
      <c r="C271" s="11">
        <f t="shared" si="47"/>
        <v>0</v>
      </c>
      <c r="D271" s="11" t="str">
        <f t="shared" si="48"/>
        <v>Mon</v>
      </c>
      <c r="E271" s="11" t="str">
        <f t="shared" si="49"/>
        <v>10AM-2PM</v>
      </c>
      <c r="F271" s="10" t="str">
        <f t="shared" ca="1" si="50"/>
        <v>Not Eligible</v>
      </c>
      <c r="G271" s="10">
        <f t="shared" si="51"/>
        <v>0</v>
      </c>
      <c r="H271" s="11">
        <f t="shared" si="52"/>
        <v>0</v>
      </c>
      <c r="I271" s="11">
        <f t="shared" si="53"/>
        <v>0</v>
      </c>
      <c r="J271" s="11" t="str">
        <f>Table2[[#This Row],[Neighborhood]]</f>
        <v>South Lake Union</v>
      </c>
      <c r="K271" s="11" t="str">
        <f t="shared" si="54"/>
        <v>Food Vehicle</v>
      </c>
      <c r="L271" s="12" t="str">
        <f t="shared" si="55"/>
        <v>Site discontinued 3.20.20</v>
      </c>
    </row>
    <row r="272" spans="1:12" ht="15.75" x14ac:dyDescent="0.25">
      <c r="A272" s="11" t="str">
        <f t="shared" si="45"/>
        <v>520 Lenora St</v>
      </c>
      <c r="B272" s="11" t="str">
        <f t="shared" si="46"/>
        <v>A</v>
      </c>
      <c r="C272" s="11">
        <f t="shared" si="47"/>
        <v>0</v>
      </c>
      <c r="D272" s="11" t="str">
        <f t="shared" si="48"/>
        <v>Wed</v>
      </c>
      <c r="E272" s="11" t="str">
        <f t="shared" si="49"/>
        <v>10AM-2PM</v>
      </c>
      <c r="F272" s="10" t="str">
        <f t="shared" ca="1" si="50"/>
        <v>Not Eligible</v>
      </c>
      <c r="G272" s="10">
        <f t="shared" si="51"/>
        <v>0</v>
      </c>
      <c r="H272" s="11">
        <f t="shared" si="52"/>
        <v>0</v>
      </c>
      <c r="I272" s="11">
        <f t="shared" si="53"/>
        <v>0</v>
      </c>
      <c r="J272" s="11" t="str">
        <f>Table2[[#This Row],[Neighborhood]]</f>
        <v>South Lake Union</v>
      </c>
      <c r="K272" s="11" t="str">
        <f t="shared" si="54"/>
        <v>Food Vehicle</v>
      </c>
      <c r="L272" s="12" t="str">
        <f t="shared" si="55"/>
        <v>Site discontinued 3.20.20</v>
      </c>
    </row>
    <row r="273" spans="1:12" ht="15.75" x14ac:dyDescent="0.25">
      <c r="A273" s="11" t="str">
        <f t="shared" si="45"/>
        <v>520 Lenora St</v>
      </c>
      <c r="B273" s="11" t="str">
        <f t="shared" si="46"/>
        <v>A</v>
      </c>
      <c r="C273" s="11">
        <f t="shared" si="47"/>
        <v>0</v>
      </c>
      <c r="D273" s="11" t="str">
        <f t="shared" si="48"/>
        <v>Thurs</v>
      </c>
      <c r="E273" s="11" t="str">
        <f t="shared" si="49"/>
        <v>10AM-2PM</v>
      </c>
      <c r="F273" s="10" t="str">
        <f t="shared" ca="1" si="50"/>
        <v>Not Eligible</v>
      </c>
      <c r="G273" s="10">
        <f t="shared" si="51"/>
        <v>0</v>
      </c>
      <c r="H273" s="11">
        <f t="shared" si="52"/>
        <v>0</v>
      </c>
      <c r="I273" s="11">
        <f t="shared" si="53"/>
        <v>0</v>
      </c>
      <c r="J273" s="11" t="str">
        <f>Table2[[#This Row],[Neighborhood]]</f>
        <v>South Lake Union</v>
      </c>
      <c r="K273" s="11" t="str">
        <f t="shared" si="54"/>
        <v>Food Vehicle</v>
      </c>
      <c r="L273" s="12" t="str">
        <f t="shared" si="55"/>
        <v>Site discontinued 3.20.20</v>
      </c>
    </row>
    <row r="274" spans="1:12" ht="15.75" x14ac:dyDescent="0.25">
      <c r="A274" s="11" t="str">
        <f t="shared" si="45"/>
        <v>520 Lenora St</v>
      </c>
      <c r="B274" s="11" t="str">
        <f t="shared" si="46"/>
        <v>A</v>
      </c>
      <c r="C274" s="11">
        <f t="shared" si="47"/>
        <v>0</v>
      </c>
      <c r="D274" s="11" t="str">
        <f t="shared" si="48"/>
        <v>Fri</v>
      </c>
      <c r="E274" s="11" t="str">
        <f t="shared" si="49"/>
        <v>10AM-2PM</v>
      </c>
      <c r="F274" s="10" t="str">
        <f t="shared" ca="1" si="50"/>
        <v>Not Eligible</v>
      </c>
      <c r="G274" s="10">
        <f t="shared" si="51"/>
        <v>0</v>
      </c>
      <c r="H274" s="11">
        <f t="shared" si="52"/>
        <v>0</v>
      </c>
      <c r="I274" s="11">
        <f t="shared" si="53"/>
        <v>0</v>
      </c>
      <c r="J274" s="11" t="str">
        <f>Table2[[#This Row],[Neighborhood]]</f>
        <v>South Lake Union</v>
      </c>
      <c r="K274" s="11" t="str">
        <f t="shared" si="54"/>
        <v>Food Vehicle</v>
      </c>
      <c r="L274" s="12" t="str">
        <f t="shared" si="55"/>
        <v>Site discontinued 3.20.20</v>
      </c>
    </row>
    <row r="275" spans="1:12" ht="15.75" customHeight="1" x14ac:dyDescent="0.25">
      <c r="A275" s="11" t="str">
        <f t="shared" si="45"/>
        <v>112 Occidental Ave S</v>
      </c>
      <c r="B275" s="11" t="str">
        <f t="shared" si="46"/>
        <v>A</v>
      </c>
      <c r="C275" s="11" t="str">
        <f t="shared" si="47"/>
        <v>Yumbit</v>
      </c>
      <c r="D275" s="11" t="str">
        <f t="shared" si="48"/>
        <v>Mon</v>
      </c>
      <c r="E275" s="11" t="str">
        <f t="shared" si="49"/>
        <v>10AM-2PM</v>
      </c>
      <c r="F275" s="10" t="str">
        <f t="shared" ca="1" si="50"/>
        <v>Expires on</v>
      </c>
      <c r="G275" s="10">
        <f t="shared" si="51"/>
        <v>44500</v>
      </c>
      <c r="H275" s="11" t="str">
        <f t="shared" si="52"/>
        <v>SUVEND0000113</v>
      </c>
      <c r="I275" s="11">
        <f t="shared" si="53"/>
        <v>0</v>
      </c>
      <c r="J275" s="11" t="str">
        <f>Table2[[#This Row],[Neighborhood]]</f>
        <v>SODO/ID</v>
      </c>
      <c r="K275" s="11" t="str">
        <f t="shared" si="54"/>
        <v>Food Vehicle</v>
      </c>
      <c r="L275" s="12">
        <f t="shared" si="55"/>
        <v>0</v>
      </c>
    </row>
    <row r="276" spans="1:12" ht="15.75" x14ac:dyDescent="0.25">
      <c r="A276" s="11" t="str">
        <f t="shared" si="45"/>
        <v>112 Occidental Ave S</v>
      </c>
      <c r="B276" s="11" t="str">
        <f t="shared" si="46"/>
        <v>A</v>
      </c>
      <c r="C276" s="11" t="str">
        <f t="shared" si="47"/>
        <v>Yummy Catch food Truck</v>
      </c>
      <c r="D276" s="11" t="str">
        <f t="shared" si="48"/>
        <v>Tues</v>
      </c>
      <c r="E276" s="11" t="str">
        <f t="shared" si="49"/>
        <v>10AM-2PM</v>
      </c>
      <c r="F276" s="10" t="str">
        <f t="shared" ca="1" si="50"/>
        <v>Expires on</v>
      </c>
      <c r="G276" s="10">
        <f t="shared" si="51"/>
        <v>44500</v>
      </c>
      <c r="H276" s="11" t="str">
        <f t="shared" si="52"/>
        <v>SUVEND0000211</v>
      </c>
      <c r="I276" s="11">
        <f t="shared" si="53"/>
        <v>0</v>
      </c>
      <c r="J276" s="11" t="str">
        <f>Table2[[#This Row],[Neighborhood]]</f>
        <v>SODO/ID</v>
      </c>
      <c r="K276" s="11" t="str">
        <f t="shared" si="54"/>
        <v>Food Vehicle</v>
      </c>
      <c r="L276" s="12">
        <f t="shared" si="55"/>
        <v>0</v>
      </c>
    </row>
    <row r="277" spans="1:12" ht="15.75" x14ac:dyDescent="0.25">
      <c r="A277" s="11" t="str">
        <f t="shared" si="45"/>
        <v>112 Occidental Ave S</v>
      </c>
      <c r="B277" s="11" t="str">
        <f t="shared" si="46"/>
        <v>A</v>
      </c>
      <c r="C277" s="11" t="str">
        <f t="shared" si="47"/>
        <v>Mangia Me</v>
      </c>
      <c r="D277" s="11" t="str">
        <f t="shared" si="48"/>
        <v>Wed</v>
      </c>
      <c r="E277" s="11" t="str">
        <f t="shared" si="49"/>
        <v>10AM-2PM</v>
      </c>
      <c r="F277" s="10" t="str">
        <f t="shared" ca="1" si="50"/>
        <v>Expires on</v>
      </c>
      <c r="G277" s="10">
        <f t="shared" si="51"/>
        <v>44500</v>
      </c>
      <c r="H277" s="11" t="str">
        <f t="shared" si="52"/>
        <v>SUVEND0000069</v>
      </c>
      <c r="I277" s="11">
        <f t="shared" si="53"/>
        <v>0</v>
      </c>
      <c r="J277" s="11" t="str">
        <f>Table2[[#This Row],[Neighborhood]]</f>
        <v>SODO/ID</v>
      </c>
      <c r="K277" s="11" t="str">
        <f t="shared" si="54"/>
        <v>Food Vehicle</v>
      </c>
      <c r="L277" s="12">
        <f t="shared" si="55"/>
        <v>0</v>
      </c>
    </row>
    <row r="278" spans="1:12" ht="15.75" x14ac:dyDescent="0.25">
      <c r="A278" s="11" t="str">
        <f t="shared" si="45"/>
        <v>112 Occidental Ave S</v>
      </c>
      <c r="B278" s="11" t="str">
        <f t="shared" si="46"/>
        <v>A</v>
      </c>
      <c r="C278" s="11" t="str">
        <f t="shared" si="47"/>
        <v>Mangia Me</v>
      </c>
      <c r="D278" s="11" t="str">
        <f t="shared" si="48"/>
        <v>Thurs</v>
      </c>
      <c r="E278" s="11" t="str">
        <f t="shared" si="49"/>
        <v>10AM-2PM</v>
      </c>
      <c r="F278" s="10" t="str">
        <f t="shared" ca="1" si="50"/>
        <v>Expires on</v>
      </c>
      <c r="G278" s="10">
        <f t="shared" si="51"/>
        <v>44500</v>
      </c>
      <c r="H278" s="11" t="str">
        <f t="shared" si="52"/>
        <v>SUVEND0000069</v>
      </c>
      <c r="I278" s="11">
        <f>DecalNo</f>
        <v>0</v>
      </c>
      <c r="J278" s="11" t="str">
        <f>Table2[[#This Row],[Neighborhood]]</f>
        <v>SODO/ID</v>
      </c>
      <c r="K278" s="11" t="str">
        <f t="shared" si="54"/>
        <v>Food Vehicle</v>
      </c>
      <c r="L278" s="12">
        <f t="shared" si="55"/>
        <v>0</v>
      </c>
    </row>
    <row r="279" spans="1:12" ht="18" customHeight="1" x14ac:dyDescent="0.25">
      <c r="A279" s="11" t="str">
        <f t="shared" si="45"/>
        <v>112 Occidental Ave S</v>
      </c>
      <c r="B279" s="11" t="str">
        <f t="shared" si="46"/>
        <v>A</v>
      </c>
      <c r="C279" s="11" t="str">
        <f t="shared" si="47"/>
        <v>Yumbit</v>
      </c>
      <c r="D279" s="11" t="str">
        <f t="shared" si="48"/>
        <v>Fri</v>
      </c>
      <c r="E279" s="11" t="str">
        <f t="shared" si="49"/>
        <v>10AM-2PM</v>
      </c>
      <c r="F279" s="10" t="str">
        <f t="shared" ca="1" si="50"/>
        <v>Expires on</v>
      </c>
      <c r="G279" s="10">
        <f t="shared" si="51"/>
        <v>44500</v>
      </c>
      <c r="H279" s="11" t="str">
        <f t="shared" si="52"/>
        <v>SUVEND0000113</v>
      </c>
      <c r="I279" s="11">
        <f t="shared" si="53"/>
        <v>0</v>
      </c>
      <c r="J279" s="11" t="str">
        <f>Table2[[#This Row],[Neighborhood]]</f>
        <v>SODO/ID</v>
      </c>
      <c r="K279" s="11" t="str">
        <f t="shared" si="54"/>
        <v>Food Vehicle</v>
      </c>
      <c r="L279" s="12">
        <f t="shared" si="55"/>
        <v>0</v>
      </c>
    </row>
    <row r="280" spans="1:12" ht="16.899999999999999" customHeight="1" x14ac:dyDescent="0.25">
      <c r="A280" s="11" t="str">
        <f t="shared" si="45"/>
        <v>500 Olive Way on 6th Ave</v>
      </c>
      <c r="B280" s="11" t="str">
        <f t="shared" si="46"/>
        <v>A</v>
      </c>
      <c r="C280" s="11" t="str">
        <f t="shared" si="47"/>
        <v>Sam Choy's Poke to the Max</v>
      </c>
      <c r="D280" s="11" t="str">
        <f t="shared" si="48"/>
        <v>Mon</v>
      </c>
      <c r="E280" s="11" t="str">
        <f t="shared" si="49"/>
        <v>10AM-2PM</v>
      </c>
      <c r="F280" s="10" t="str">
        <f t="shared" ca="1" si="50"/>
        <v>Renewal pending</v>
      </c>
      <c r="G280" s="10">
        <f t="shared" si="51"/>
        <v>44051</v>
      </c>
      <c r="H280" s="11" t="str">
        <f t="shared" si="52"/>
        <v>SUVEND0000522</v>
      </c>
      <c r="I280" s="11">
        <f t="shared" si="53"/>
        <v>0</v>
      </c>
      <c r="J280" s="11" t="str">
        <f>Table2[[#This Row],[Neighborhood]]</f>
        <v>Downtown</v>
      </c>
      <c r="K280" s="11" t="str">
        <f t="shared" si="54"/>
        <v>Food Vehicle</v>
      </c>
      <c r="L280" s="12" t="str">
        <f t="shared" si="55"/>
        <v xml:space="preserve">Left Side Vending, South Truck Site </v>
      </c>
    </row>
    <row r="281" spans="1:12" ht="15.75" x14ac:dyDescent="0.25">
      <c r="A281" s="11" t="str">
        <f t="shared" si="45"/>
        <v>500 Olive Way on 6th Ave</v>
      </c>
      <c r="B281" s="11" t="str">
        <f t="shared" si="46"/>
        <v>A</v>
      </c>
      <c r="C281" s="11" t="str">
        <f t="shared" si="47"/>
        <v>A Fire Inside</v>
      </c>
      <c r="D281" s="11" t="str">
        <f t="shared" si="48"/>
        <v>Tues</v>
      </c>
      <c r="E281" s="11" t="str">
        <f t="shared" si="49"/>
        <v>10AM-2PM</v>
      </c>
      <c r="F281" s="10" t="str">
        <f t="shared" ca="1" si="50"/>
        <v>Review Pending</v>
      </c>
      <c r="G281" s="10">
        <f t="shared" si="51"/>
        <v>43930</v>
      </c>
      <c r="H281" s="11" t="str">
        <f t="shared" si="52"/>
        <v>SUVEND0000468</v>
      </c>
      <c r="I281" s="11">
        <f t="shared" si="53"/>
        <v>0</v>
      </c>
      <c r="J281" s="11" t="str">
        <f>Table2[[#This Row],[Neighborhood]]</f>
        <v>Downtown</v>
      </c>
      <c r="K281" s="11" t="str">
        <f t="shared" si="54"/>
        <v>Food Vehicle</v>
      </c>
      <c r="L281" s="12" t="str">
        <f t="shared" si="55"/>
        <v>Left Side Vending</v>
      </c>
    </row>
    <row r="282" spans="1:12" ht="15.75" x14ac:dyDescent="0.25">
      <c r="A282" s="11" t="str">
        <f t="shared" si="45"/>
        <v>500 Olive Way on 6th Ave</v>
      </c>
      <c r="B282" s="11" t="str">
        <f t="shared" si="46"/>
        <v>A</v>
      </c>
      <c r="C282" s="11" t="str">
        <f t="shared" si="47"/>
        <v>Sam Choy's Poke to the Max</v>
      </c>
      <c r="D282" s="11" t="str">
        <f t="shared" si="48"/>
        <v>Wed</v>
      </c>
      <c r="E282" s="11" t="str">
        <f t="shared" si="49"/>
        <v>10AM-2PM</v>
      </c>
      <c r="F282" s="10" t="str">
        <f t="shared" ca="1" si="50"/>
        <v>Renewal pending</v>
      </c>
      <c r="G282" s="10">
        <f t="shared" si="51"/>
        <v>44051</v>
      </c>
      <c r="H282" s="11" t="str">
        <f t="shared" si="52"/>
        <v>SUVEND0000522</v>
      </c>
      <c r="I282" s="11">
        <f t="shared" si="53"/>
        <v>0</v>
      </c>
      <c r="J282" s="11" t="str">
        <f>Table2[[#This Row],[Neighborhood]]</f>
        <v>Downtown</v>
      </c>
      <c r="K282" s="11" t="str">
        <f t="shared" si="54"/>
        <v>Food Vehicle</v>
      </c>
      <c r="L282" s="12" t="str">
        <f t="shared" si="55"/>
        <v>Left Side Vending</v>
      </c>
    </row>
    <row r="283" spans="1:12" ht="47.25" x14ac:dyDescent="0.25">
      <c r="A283" s="11" t="str">
        <f t="shared" si="45"/>
        <v>500 Olive Way on 6th Ave</v>
      </c>
      <c r="B283" s="11" t="str">
        <f t="shared" si="46"/>
        <v>A</v>
      </c>
      <c r="C283" s="11">
        <f t="shared" si="47"/>
        <v>0</v>
      </c>
      <c r="D283" s="11" t="str">
        <f t="shared" si="48"/>
        <v>Thurs</v>
      </c>
      <c r="E283" s="11" t="str">
        <f t="shared" si="49"/>
        <v>10AM-2PM</v>
      </c>
      <c r="F283" s="10" t="str">
        <f t="shared" si="50"/>
        <v>Accepting Applications</v>
      </c>
      <c r="G283" s="10">
        <f t="shared" si="51"/>
        <v>0</v>
      </c>
      <c r="H283" s="11">
        <f t="shared" si="52"/>
        <v>0</v>
      </c>
      <c r="I283" s="11">
        <f t="shared" si="53"/>
        <v>0</v>
      </c>
      <c r="J283" s="11" t="str">
        <f>Table2[[#This Row],[Neighborhood]]</f>
        <v>Downtown</v>
      </c>
      <c r="K283" s="11" t="str">
        <f t="shared" si="54"/>
        <v>Food Vehicle</v>
      </c>
      <c r="L283" s="12" t="str">
        <f t="shared" si="55"/>
        <v xml:space="preserve">Permit #394775 applied on 10/25/18; Permit #395519 applied on 11/09/18 - Left Side Vending; 
</v>
      </c>
    </row>
    <row r="284" spans="1:12" ht="16.5" customHeight="1" x14ac:dyDescent="0.25">
      <c r="A284" s="11" t="str">
        <f t="shared" si="45"/>
        <v>500 Olive Way on 6th Ave</v>
      </c>
      <c r="B284" s="11" t="str">
        <f t="shared" si="46"/>
        <v>A</v>
      </c>
      <c r="C284" s="11">
        <f t="shared" si="47"/>
        <v>0</v>
      </c>
      <c r="D284" s="11" t="str">
        <f t="shared" si="48"/>
        <v>Fri</v>
      </c>
      <c r="E284" s="11" t="str">
        <f t="shared" si="49"/>
        <v>10AM-2PM</v>
      </c>
      <c r="F284" s="10" t="str">
        <f t="shared" si="50"/>
        <v>Accepting Applications</v>
      </c>
      <c r="G284" s="10">
        <f t="shared" si="51"/>
        <v>0</v>
      </c>
      <c r="H284" s="11">
        <f t="shared" si="52"/>
        <v>0</v>
      </c>
      <c r="I284" s="11">
        <f t="shared" si="53"/>
        <v>0</v>
      </c>
      <c r="J284" s="11" t="str">
        <f>Table2[[#This Row],[Neighborhood]]</f>
        <v>Downtown</v>
      </c>
      <c r="K284" s="11" t="str">
        <f t="shared" si="54"/>
        <v>Food Vehicle</v>
      </c>
      <c r="L284" s="12" t="str">
        <f t="shared" si="55"/>
        <v xml:space="preserve">Permit #395519 applied on 11/09/18- Left Side Vending; 
</v>
      </c>
    </row>
    <row r="285" spans="1:12" ht="16.5" customHeight="1" x14ac:dyDescent="0.25">
      <c r="A285" s="11" t="str">
        <f t="shared" si="45"/>
        <v>500 Olive Way on Olive Way</v>
      </c>
      <c r="B285" s="11" t="str">
        <f t="shared" si="46"/>
        <v>A</v>
      </c>
      <c r="C285" s="11" t="str">
        <f t="shared" si="47"/>
        <v>Thai-U-Up</v>
      </c>
      <c r="D285" s="11" t="str">
        <f t="shared" si="48"/>
        <v>Tues</v>
      </c>
      <c r="E285" s="11" t="str">
        <f t="shared" si="49"/>
        <v>10AM-2PM</v>
      </c>
      <c r="F285" s="10" t="str">
        <f t="shared" ca="1" si="50"/>
        <v>Review Pending</v>
      </c>
      <c r="G285" s="10">
        <f t="shared" si="51"/>
        <v>44033</v>
      </c>
      <c r="H285" s="11" t="str">
        <f t="shared" si="52"/>
        <v>SUVEND0000077</v>
      </c>
      <c r="I285" s="11">
        <f t="shared" si="53"/>
        <v>0</v>
      </c>
      <c r="J285" s="11" t="str">
        <f>Table2[[#This Row],[Neighborhood]]</f>
        <v>Downtown</v>
      </c>
      <c r="K285" s="11" t="str">
        <f t="shared" si="54"/>
        <v>Food Vehicle</v>
      </c>
      <c r="L285" s="12" t="str">
        <f t="shared" si="55"/>
        <v>Left Side Vending</v>
      </c>
    </row>
    <row r="286" spans="1:12" ht="15.75" x14ac:dyDescent="0.25">
      <c r="A286" s="11" t="str">
        <f t="shared" si="45"/>
        <v>500 Olive Way on Olive Way</v>
      </c>
      <c r="B286" s="11" t="str">
        <f t="shared" si="46"/>
        <v>A</v>
      </c>
      <c r="C286" s="11" t="str">
        <f t="shared" si="47"/>
        <v xml:space="preserve">Thai-U-Up
</v>
      </c>
      <c r="D286" s="11" t="str">
        <f t="shared" si="48"/>
        <v>Wed</v>
      </c>
      <c r="E286" s="11" t="str">
        <f t="shared" si="49"/>
        <v>10AM-2PM</v>
      </c>
      <c r="F286" s="10" t="str">
        <f t="shared" ca="1" si="50"/>
        <v>Review Pending</v>
      </c>
      <c r="G286" s="10">
        <f t="shared" si="51"/>
        <v>44033</v>
      </c>
      <c r="H286" s="11" t="str">
        <f t="shared" si="52"/>
        <v>SUVEND0000077</v>
      </c>
      <c r="I286" s="11">
        <f t="shared" si="53"/>
        <v>0</v>
      </c>
      <c r="J286" s="11" t="str">
        <f>Table2[[#This Row],[Neighborhood]]</f>
        <v>Downtown</v>
      </c>
      <c r="K286" s="11" t="str">
        <f t="shared" si="54"/>
        <v>Food Vehicle</v>
      </c>
      <c r="L286" s="12" t="str">
        <f t="shared" si="55"/>
        <v>Left Side Vending</v>
      </c>
    </row>
    <row r="287" spans="1:12" ht="15.75" x14ac:dyDescent="0.25">
      <c r="A287" s="11" t="str">
        <f t="shared" si="45"/>
        <v>500 Olive Way on Olive Way</v>
      </c>
      <c r="B287" s="11" t="str">
        <f t="shared" si="46"/>
        <v>A</v>
      </c>
      <c r="C287" s="11" t="str">
        <f t="shared" si="47"/>
        <v>Thai-U-Up</v>
      </c>
      <c r="D287" s="11" t="str">
        <f t="shared" si="48"/>
        <v>Thurs</v>
      </c>
      <c r="E287" s="11" t="str">
        <f t="shared" si="49"/>
        <v>10AM-2PM</v>
      </c>
      <c r="F287" s="10" t="str">
        <f t="shared" ca="1" si="50"/>
        <v>Review Pending</v>
      </c>
      <c r="G287" s="10">
        <f t="shared" si="51"/>
        <v>44033</v>
      </c>
      <c r="H287" s="11" t="str">
        <f t="shared" si="52"/>
        <v>SUVEND0000077</v>
      </c>
      <c r="I287" s="11">
        <f t="shared" si="53"/>
        <v>0</v>
      </c>
      <c r="J287" s="11" t="str">
        <f>Table2[[#This Row],[Neighborhood]]</f>
        <v>Downtown</v>
      </c>
      <c r="K287" s="11" t="str">
        <f t="shared" si="54"/>
        <v>Food Vehicle</v>
      </c>
      <c r="L287" s="12" t="str">
        <f t="shared" si="55"/>
        <v>Left Side Vending</v>
      </c>
    </row>
    <row r="288" spans="1:12" ht="15.75" x14ac:dyDescent="0.25">
      <c r="A288" s="11" t="str">
        <f t="shared" si="45"/>
        <v>600 Olive Way on 6th Ave</v>
      </c>
      <c r="B288" s="11" t="str">
        <f t="shared" si="46"/>
        <v>A</v>
      </c>
      <c r="C288" s="11" t="str">
        <f t="shared" si="47"/>
        <v>Zaytoona</v>
      </c>
      <c r="D288" s="11" t="str">
        <f t="shared" si="48"/>
        <v>Mon</v>
      </c>
      <c r="E288" s="11" t="str">
        <f t="shared" si="49"/>
        <v>10AM-2PM</v>
      </c>
      <c r="F288" s="10" t="str">
        <f t="shared" ca="1" si="50"/>
        <v>Expires on</v>
      </c>
      <c r="G288" s="10">
        <f t="shared" si="51"/>
        <v>44500</v>
      </c>
      <c r="H288" s="11">
        <f t="shared" si="52"/>
        <v>404466</v>
      </c>
      <c r="I288" s="11">
        <f t="shared" si="53"/>
        <v>638</v>
      </c>
      <c r="J288" s="11" t="str">
        <f>Table2[[#This Row],[Neighborhood]]</f>
        <v>Downtown</v>
      </c>
      <c r="K288" s="11" t="str">
        <f t="shared" si="54"/>
        <v>Food Vehicle</v>
      </c>
      <c r="L288" s="12" t="str">
        <f t="shared" si="55"/>
        <v>(South food truck location) </v>
      </c>
    </row>
    <row r="289" spans="1:12" ht="15.75" x14ac:dyDescent="0.25">
      <c r="A289" s="11" t="str">
        <f t="shared" si="45"/>
        <v>600 Olive Way on 6th Ave</v>
      </c>
      <c r="B289" s="11" t="str">
        <f t="shared" si="46"/>
        <v>B</v>
      </c>
      <c r="C289" s="11" t="str">
        <f t="shared" si="47"/>
        <v>Yummy 8</v>
      </c>
      <c r="D289" s="11" t="str">
        <f t="shared" si="48"/>
        <v>Mon</v>
      </c>
      <c r="E289" s="11" t="str">
        <f t="shared" si="49"/>
        <v>10AM-2PM</v>
      </c>
      <c r="F289" s="10" t="str">
        <f t="shared" ca="1" si="50"/>
        <v>Expires on</v>
      </c>
      <c r="G289" s="10">
        <f t="shared" si="51"/>
        <v>44500</v>
      </c>
      <c r="H289" s="11" t="str">
        <f t="shared" si="52"/>
        <v>SUVEND0000252</v>
      </c>
      <c r="I289" s="11">
        <f t="shared" si="53"/>
        <v>0</v>
      </c>
      <c r="J289" s="11" t="str">
        <f>Table2[[#This Row],[Neighborhood]]</f>
        <v>Downtown</v>
      </c>
      <c r="K289" s="11" t="str">
        <f t="shared" si="54"/>
        <v>Food Vehicle</v>
      </c>
      <c r="L289" s="12" t="str">
        <f t="shared" si="55"/>
        <v xml:space="preserve">North food truck location </v>
      </c>
    </row>
    <row r="290" spans="1:12" ht="19.5" customHeight="1" x14ac:dyDescent="0.25">
      <c r="A290" s="11" t="str">
        <f t="shared" si="45"/>
        <v>600 Olive Way on 6th Ave</v>
      </c>
      <c r="B290" s="11" t="str">
        <f t="shared" si="46"/>
        <v>A</v>
      </c>
      <c r="C290" s="11" t="str">
        <f t="shared" si="47"/>
        <v>Buddha Bruddah</v>
      </c>
      <c r="D290" s="11" t="str">
        <f t="shared" si="48"/>
        <v>Tue</v>
      </c>
      <c r="E290" s="11" t="str">
        <f t="shared" si="49"/>
        <v>10AM-2PM</v>
      </c>
      <c r="F290" s="10" t="str">
        <f t="shared" ca="1" si="50"/>
        <v>Expires on</v>
      </c>
      <c r="G290" s="10">
        <f t="shared" si="51"/>
        <v>44500</v>
      </c>
      <c r="H290" s="11">
        <f t="shared" si="52"/>
        <v>407725</v>
      </c>
      <c r="I290" s="11">
        <f t="shared" si="53"/>
        <v>562</v>
      </c>
      <c r="J290" s="11" t="str">
        <f>Table2[[#This Row],[Neighborhood]]</f>
        <v>Downtown</v>
      </c>
      <c r="K290" s="11" t="str">
        <f t="shared" si="54"/>
        <v>Food Vehicle</v>
      </c>
      <c r="L290" s="12" t="str">
        <f t="shared" si="55"/>
        <v>South food truck location</v>
      </c>
    </row>
    <row r="291" spans="1:12" ht="22.5" customHeight="1" x14ac:dyDescent="0.25">
      <c r="A291" s="11" t="str">
        <f t="shared" si="45"/>
        <v>600 Olive Way on 6th Ave</v>
      </c>
      <c r="B291" s="11" t="str">
        <f t="shared" si="46"/>
        <v>B</v>
      </c>
      <c r="C291" s="11" t="str">
        <f t="shared" si="47"/>
        <v>Athena's</v>
      </c>
      <c r="D291" s="11" t="str">
        <f t="shared" si="48"/>
        <v>Tues</v>
      </c>
      <c r="E291" s="11" t="str">
        <f t="shared" si="49"/>
        <v>10AM-2PM</v>
      </c>
      <c r="F291" s="10" t="str">
        <f t="shared" si="50"/>
        <v>Applied</v>
      </c>
      <c r="G291" s="10">
        <f t="shared" si="51"/>
        <v>43853</v>
      </c>
      <c r="H291" s="11" t="str">
        <f t="shared" si="52"/>
        <v>SUVEND0000150</v>
      </c>
      <c r="I291" s="11">
        <f t="shared" si="53"/>
        <v>0</v>
      </c>
      <c r="J291" s="11" t="str">
        <f>Table2[[#This Row],[Neighborhood]]</f>
        <v>Downtown</v>
      </c>
      <c r="K291" s="11" t="str">
        <f t="shared" si="54"/>
        <v>Food Vehicle</v>
      </c>
      <c r="L291" s="12" t="str">
        <f t="shared" si="55"/>
        <v>North food truck location.</v>
      </c>
    </row>
    <row r="292" spans="1:12" ht="21" customHeight="1" x14ac:dyDescent="0.25">
      <c r="A292" s="11" t="str">
        <f t="shared" si="45"/>
        <v>600 Olive Way on 6th Ave</v>
      </c>
      <c r="B292" s="11" t="str">
        <f t="shared" si="46"/>
        <v>A</v>
      </c>
      <c r="C292" s="11">
        <f t="shared" si="47"/>
        <v>0</v>
      </c>
      <c r="D292" s="11" t="str">
        <f t="shared" si="48"/>
        <v>Wed</v>
      </c>
      <c r="E292" s="11" t="str">
        <f t="shared" si="49"/>
        <v>10AM-2PM</v>
      </c>
      <c r="F292" s="10" t="str">
        <f t="shared" si="50"/>
        <v>Accepting Applications</v>
      </c>
      <c r="G292" s="10">
        <f t="shared" si="51"/>
        <v>0</v>
      </c>
      <c r="H292" s="11">
        <f t="shared" si="52"/>
        <v>0</v>
      </c>
      <c r="I292" s="11">
        <f t="shared" si="53"/>
        <v>0</v>
      </c>
      <c r="J292" s="11" t="str">
        <f>Table2[[#This Row],[Neighborhood]]</f>
        <v>Downtown</v>
      </c>
      <c r="K292" s="11" t="str">
        <f t="shared" si="54"/>
        <v>Food Vehicle</v>
      </c>
      <c r="L292" s="12" t="str">
        <f t="shared" si="55"/>
        <v xml:space="preserve">South food truck location </v>
      </c>
    </row>
    <row r="293" spans="1:12" ht="15.75" x14ac:dyDescent="0.25">
      <c r="A293" s="11" t="str">
        <f t="shared" si="45"/>
        <v>600 Olive Way on 6th Ave</v>
      </c>
      <c r="B293" s="11" t="str">
        <f t="shared" si="46"/>
        <v>B</v>
      </c>
      <c r="C293" s="11" t="str">
        <f t="shared" si="47"/>
        <v xml:space="preserve">Momo Food Truck </v>
      </c>
      <c r="D293" s="11" t="str">
        <f t="shared" si="48"/>
        <v>Wed</v>
      </c>
      <c r="E293" s="11" t="str">
        <f t="shared" si="49"/>
        <v>10AM-2PM</v>
      </c>
      <c r="F293" s="10" t="str">
        <f t="shared" ca="1" si="50"/>
        <v>Pending</v>
      </c>
      <c r="G293" s="10">
        <f t="shared" si="51"/>
        <v>43903</v>
      </c>
      <c r="H293" s="11" t="str">
        <f t="shared" si="52"/>
        <v>SUVEND0000358</v>
      </c>
      <c r="I293" s="11">
        <f t="shared" si="53"/>
        <v>0</v>
      </c>
      <c r="J293" s="11" t="str">
        <f>Table2[[#This Row],[Neighborhood]]</f>
        <v>Downtown</v>
      </c>
      <c r="K293" s="11" t="str">
        <f t="shared" si="54"/>
        <v>Food Vehicle</v>
      </c>
      <c r="L293" s="12" t="str">
        <f t="shared" si="55"/>
        <v>North food truck location.</v>
      </c>
    </row>
    <row r="294" spans="1:12" ht="15.75" x14ac:dyDescent="0.25">
      <c r="A294" s="11" t="str">
        <f t="shared" si="45"/>
        <v>600 Olive Way on 6th Ave</v>
      </c>
      <c r="B294" s="11" t="str">
        <f t="shared" si="46"/>
        <v>A</v>
      </c>
      <c r="C294" s="11" t="str">
        <f t="shared" si="47"/>
        <v>Dreamy Drinks</v>
      </c>
      <c r="D294" s="11" t="str">
        <f t="shared" si="48"/>
        <v>Thu</v>
      </c>
      <c r="E294" s="11" t="str">
        <f t="shared" si="49"/>
        <v>10AM-2PM</v>
      </c>
      <c r="F294" s="10" t="str">
        <f t="shared" ca="1" si="50"/>
        <v>Expires on</v>
      </c>
      <c r="G294" s="10">
        <f t="shared" si="51"/>
        <v>44500</v>
      </c>
      <c r="H294" s="11" t="str">
        <f t="shared" si="52"/>
        <v>SUVEND0000309</v>
      </c>
      <c r="I294" s="11">
        <f t="shared" si="53"/>
        <v>0</v>
      </c>
      <c r="J294" s="11" t="str">
        <f>Table2[[#This Row],[Neighborhood]]</f>
        <v>Downtown</v>
      </c>
      <c r="K294" s="11" t="str">
        <f t="shared" si="54"/>
        <v>Food Vehicle</v>
      </c>
      <c r="L294" s="12" t="str">
        <f t="shared" si="55"/>
        <v>South food truck location; Permit #394094 applied on 10/17/18; #395211on 11/5/18</v>
      </c>
    </row>
    <row r="295" spans="1:12" ht="15.75" x14ac:dyDescent="0.25">
      <c r="A295" s="11" t="str">
        <f t="shared" si="45"/>
        <v>600 Olive Way on 6th Ave</v>
      </c>
      <c r="B295" s="11" t="str">
        <f t="shared" si="46"/>
        <v>B</v>
      </c>
      <c r="C295" s="11" t="str">
        <f t="shared" si="47"/>
        <v>Tuk Tuk Mobile Feast</v>
      </c>
      <c r="D295" s="11" t="str">
        <f t="shared" si="48"/>
        <v>Thu</v>
      </c>
      <c r="E295" s="11" t="str">
        <f t="shared" si="49"/>
        <v>10AM-2PM</v>
      </c>
      <c r="F295" s="10" t="str">
        <f t="shared" ca="1" si="50"/>
        <v>Expires on</v>
      </c>
      <c r="G295" s="10">
        <f t="shared" si="51"/>
        <v>44500</v>
      </c>
      <c r="H295" s="11" t="str">
        <f t="shared" si="52"/>
        <v>SUVEND0000255</v>
      </c>
      <c r="I295" s="11">
        <f t="shared" si="53"/>
        <v>0</v>
      </c>
      <c r="J295" s="11" t="str">
        <f>Table2[[#This Row],[Neighborhood]]</f>
        <v>Downtown</v>
      </c>
      <c r="K295" s="11" t="str">
        <f t="shared" si="54"/>
        <v>Food Vehicle</v>
      </c>
      <c r="L295" s="12" t="str">
        <f t="shared" si="55"/>
        <v>North food truck location.</v>
      </c>
    </row>
    <row r="296" spans="1:12" ht="15.75" x14ac:dyDescent="0.25">
      <c r="A296" s="11" t="str">
        <f t="shared" si="45"/>
        <v>600 Olive Way on 6th Ave</v>
      </c>
      <c r="B296" s="11" t="str">
        <f t="shared" si="46"/>
        <v>A</v>
      </c>
      <c r="C296" s="11" t="str">
        <f t="shared" si="47"/>
        <v>YS Street Food</v>
      </c>
      <c r="D296" s="11" t="str">
        <f t="shared" si="48"/>
        <v>Fri</v>
      </c>
      <c r="E296" s="11" t="str">
        <f t="shared" si="49"/>
        <v>10AM-2PM</v>
      </c>
      <c r="F296" s="10" t="str">
        <f t="shared" ca="1" si="50"/>
        <v>Applied</v>
      </c>
      <c r="G296" s="10">
        <f t="shared" si="51"/>
        <v>43988</v>
      </c>
      <c r="H296" s="11" t="str">
        <f t="shared" si="52"/>
        <v>SUVEND0000508</v>
      </c>
      <c r="I296" s="11">
        <f t="shared" si="53"/>
        <v>0</v>
      </c>
      <c r="J296" s="11" t="str">
        <f>Table2[[#This Row],[Neighborhood]]</f>
        <v>Downtown</v>
      </c>
      <c r="K296" s="11" t="str">
        <f t="shared" si="54"/>
        <v>Food Vehicle</v>
      </c>
      <c r="L296" s="12" t="str">
        <f t="shared" si="55"/>
        <v>(South food truck location )</v>
      </c>
    </row>
    <row r="297" spans="1:12" ht="15.75" x14ac:dyDescent="0.25">
      <c r="A297" s="11" t="str">
        <f t="shared" si="45"/>
        <v>600 Olive Way on 6th Ave</v>
      </c>
      <c r="B297" s="11" t="str">
        <f t="shared" si="46"/>
        <v>B</v>
      </c>
      <c r="C297" s="11" t="str">
        <f t="shared" si="47"/>
        <v>Mangia Me</v>
      </c>
      <c r="D297" s="11" t="str">
        <f t="shared" si="48"/>
        <v>Fri</v>
      </c>
      <c r="E297" s="11" t="str">
        <f t="shared" si="49"/>
        <v>10AM-2PM</v>
      </c>
      <c r="F297" s="10" t="str">
        <f t="shared" ca="1" si="50"/>
        <v>Expires on</v>
      </c>
      <c r="G297" s="10">
        <f t="shared" si="51"/>
        <v>44500</v>
      </c>
      <c r="H297" s="11">
        <f t="shared" si="52"/>
        <v>405984</v>
      </c>
      <c r="I297" s="11">
        <f t="shared" si="53"/>
        <v>553</v>
      </c>
      <c r="J297" s="11" t="str">
        <f>Table2[[#This Row],[Neighborhood]]</f>
        <v>Downtown</v>
      </c>
      <c r="K297" s="11" t="str">
        <f t="shared" si="54"/>
        <v>Food Vehicle</v>
      </c>
      <c r="L297" s="12" t="str">
        <f t="shared" si="55"/>
        <v xml:space="preserve">North food truck location. </v>
      </c>
    </row>
    <row r="298" spans="1:12" ht="15.75" x14ac:dyDescent="0.25">
      <c r="A298" s="11" t="str">
        <f t="shared" si="45"/>
        <v>409 Pike St</v>
      </c>
      <c r="B298" s="11" t="str">
        <f t="shared" si="46"/>
        <v>A</v>
      </c>
      <c r="C298" s="11" t="str">
        <f t="shared" si="47"/>
        <v>Chick N Fix</v>
      </c>
      <c r="D298" s="11" t="str">
        <f t="shared" si="48"/>
        <v>Mon</v>
      </c>
      <c r="E298" s="11" t="str">
        <f t="shared" si="49"/>
        <v>10AM-2PM</v>
      </c>
      <c r="F298" s="10" t="str">
        <f t="shared" ca="1" si="50"/>
        <v>Expires on</v>
      </c>
      <c r="G298" s="10">
        <f t="shared" si="51"/>
        <v>44500</v>
      </c>
      <c r="H298" s="11" t="str">
        <f t="shared" si="52"/>
        <v>SUVEND0000254</v>
      </c>
      <c r="I298" s="11">
        <f t="shared" si="53"/>
        <v>0</v>
      </c>
      <c r="J298" s="11" t="str">
        <f>Table2[[#This Row],[Neighborhood]]</f>
        <v>Downtown</v>
      </c>
      <c r="K298" s="11" t="str">
        <f t="shared" si="54"/>
        <v>Food Vehicle</v>
      </c>
      <c r="L298" s="12">
        <f t="shared" si="55"/>
        <v>0</v>
      </c>
    </row>
    <row r="299" spans="1:12" ht="15.75" x14ac:dyDescent="0.25">
      <c r="A299" s="11" t="str">
        <f t="shared" si="45"/>
        <v>409 Pike St</v>
      </c>
      <c r="B299" s="11" t="str">
        <f t="shared" si="46"/>
        <v>A</v>
      </c>
      <c r="C299" s="11" t="str">
        <f t="shared" si="47"/>
        <v>JJ Froyogo</v>
      </c>
      <c r="D299" s="11" t="str">
        <f t="shared" si="48"/>
        <v>Mon</v>
      </c>
      <c r="E299" s="11" t="str">
        <f t="shared" si="49"/>
        <v>2PM-8PM</v>
      </c>
      <c r="F299" s="10" t="str">
        <f t="shared" ca="1" si="50"/>
        <v>Approved</v>
      </c>
      <c r="G299" s="10">
        <f t="shared" si="51"/>
        <v>43881</v>
      </c>
      <c r="H299" s="11" t="str">
        <f t="shared" si="52"/>
        <v>SUVEND0000387</v>
      </c>
      <c r="I299" s="11">
        <f t="shared" si="53"/>
        <v>0</v>
      </c>
      <c r="J299" s="11" t="str">
        <f>Table2[[#This Row],[Neighborhood]]</f>
        <v>Downtown</v>
      </c>
      <c r="K299" s="11" t="str">
        <f t="shared" si="54"/>
        <v>Food Vehicle</v>
      </c>
      <c r="L299" s="12">
        <f t="shared" si="55"/>
        <v>0</v>
      </c>
    </row>
    <row r="300" spans="1:12" ht="15.75" x14ac:dyDescent="0.25">
      <c r="A300" s="11" t="str">
        <f t="shared" si="45"/>
        <v>409 Pike St</v>
      </c>
      <c r="B300" s="11" t="str">
        <f t="shared" si="46"/>
        <v>A</v>
      </c>
      <c r="C300" s="11" t="str">
        <f t="shared" si="47"/>
        <v>Yummy Box</v>
      </c>
      <c r="D300" s="11" t="str">
        <f t="shared" si="48"/>
        <v>Tue</v>
      </c>
      <c r="E300" s="11" t="str">
        <f t="shared" si="49"/>
        <v>10AM-2PM</v>
      </c>
      <c r="F300" s="10" t="str">
        <f t="shared" ca="1" si="50"/>
        <v>Expires on</v>
      </c>
      <c r="G300" s="10">
        <f t="shared" si="51"/>
        <v>44500</v>
      </c>
      <c r="H300" s="11" t="str">
        <f t="shared" si="52"/>
        <v>SUVEND0000286</v>
      </c>
      <c r="I300" s="11">
        <f t="shared" si="53"/>
        <v>0</v>
      </c>
      <c r="J300" s="11" t="str">
        <f>Table2[[#This Row],[Neighborhood]]</f>
        <v>Downtown</v>
      </c>
      <c r="K300" s="11" t="str">
        <f t="shared" si="54"/>
        <v>Food Vehicle</v>
      </c>
      <c r="L300" s="12">
        <f t="shared" si="55"/>
        <v>0</v>
      </c>
    </row>
    <row r="301" spans="1:12" ht="15.75" x14ac:dyDescent="0.25">
      <c r="A301" s="11" t="str">
        <f t="shared" si="45"/>
        <v>409 Pike St</v>
      </c>
      <c r="B301" s="11" t="str">
        <f t="shared" si="46"/>
        <v>A</v>
      </c>
      <c r="C301" s="11" t="str">
        <f t="shared" si="47"/>
        <v>JJ Froyogo</v>
      </c>
      <c r="D301" s="11" t="str">
        <f t="shared" si="48"/>
        <v>Tue</v>
      </c>
      <c r="E301" s="11" t="str">
        <f t="shared" si="49"/>
        <v>2PM-8PM</v>
      </c>
      <c r="F301" s="10" t="str">
        <f t="shared" ca="1" si="50"/>
        <v>Approved</v>
      </c>
      <c r="G301" s="10">
        <f t="shared" si="51"/>
        <v>43881</v>
      </c>
      <c r="H301" s="11" t="str">
        <f t="shared" si="52"/>
        <v>SUVEND0000387</v>
      </c>
      <c r="I301" s="11">
        <f t="shared" si="53"/>
        <v>0</v>
      </c>
      <c r="J301" s="11" t="str">
        <f>Table2[[#This Row],[Neighborhood]]</f>
        <v>Downtown</v>
      </c>
      <c r="K301" s="11" t="str">
        <f t="shared" si="54"/>
        <v>Food Vehicle</v>
      </c>
      <c r="L301" s="12">
        <f t="shared" si="55"/>
        <v>0</v>
      </c>
    </row>
    <row r="302" spans="1:12" ht="15.75" x14ac:dyDescent="0.25">
      <c r="A302" s="11" t="str">
        <f t="shared" si="45"/>
        <v>409 Pike St</v>
      </c>
      <c r="B302" s="11" t="str">
        <f t="shared" si="46"/>
        <v>A</v>
      </c>
      <c r="C302" s="11" t="str">
        <f t="shared" si="47"/>
        <v xml:space="preserve">Raney Brothers </v>
      </c>
      <c r="D302" s="11" t="str">
        <f t="shared" si="48"/>
        <v>Wed</v>
      </c>
      <c r="E302" s="11" t="str">
        <f t="shared" si="49"/>
        <v>10AM-2PM</v>
      </c>
      <c r="F302" s="10" t="str">
        <f t="shared" ca="1" si="50"/>
        <v>Expires on</v>
      </c>
      <c r="G302" s="10">
        <f t="shared" si="51"/>
        <v>44500</v>
      </c>
      <c r="H302" s="11" t="str">
        <f t="shared" si="52"/>
        <v>SUVEND0000122</v>
      </c>
      <c r="I302" s="11">
        <f t="shared" si="53"/>
        <v>0</v>
      </c>
      <c r="J302" s="11" t="str">
        <f>Table2[[#This Row],[Neighborhood]]</f>
        <v>Downtown</v>
      </c>
      <c r="K302" s="11" t="str">
        <f t="shared" si="54"/>
        <v>Food Vehicle</v>
      </c>
      <c r="L302" s="12">
        <f t="shared" si="55"/>
        <v>0</v>
      </c>
    </row>
    <row r="303" spans="1:12" ht="15.75" x14ac:dyDescent="0.25">
      <c r="A303" s="11" t="str">
        <f t="shared" si="45"/>
        <v>409 Pike St</v>
      </c>
      <c r="B303" s="11" t="str">
        <f t="shared" si="46"/>
        <v>A</v>
      </c>
      <c r="C303" s="11" t="str">
        <f t="shared" si="47"/>
        <v>JJ Froyogo</v>
      </c>
      <c r="D303" s="11" t="str">
        <f t="shared" si="48"/>
        <v>Wed</v>
      </c>
      <c r="E303" s="11" t="str">
        <f t="shared" si="49"/>
        <v>2PM-8PM</v>
      </c>
      <c r="F303" s="10" t="str">
        <f t="shared" ca="1" si="50"/>
        <v>Approved</v>
      </c>
      <c r="G303" s="10">
        <f t="shared" si="51"/>
        <v>43881</v>
      </c>
      <c r="H303" s="11" t="str">
        <f t="shared" si="52"/>
        <v>SUVEND0000387</v>
      </c>
      <c r="I303" s="11">
        <f t="shared" si="53"/>
        <v>0</v>
      </c>
      <c r="J303" s="11" t="str">
        <f>Table2[[#This Row],[Neighborhood]]</f>
        <v>Downtown</v>
      </c>
      <c r="K303" s="11" t="str">
        <f t="shared" si="54"/>
        <v>Food Vehicle</v>
      </c>
      <c r="L303" s="12">
        <f t="shared" si="55"/>
        <v>0</v>
      </c>
    </row>
    <row r="304" spans="1:12" ht="15.75" x14ac:dyDescent="0.25">
      <c r="A304" s="11" t="str">
        <f t="shared" si="45"/>
        <v>409 Pike St</v>
      </c>
      <c r="B304" s="11" t="str">
        <f t="shared" si="46"/>
        <v>A</v>
      </c>
      <c r="C304" s="11" t="str">
        <f t="shared" si="47"/>
        <v>Layers Sandwich Company</v>
      </c>
      <c r="D304" s="11" t="str">
        <f t="shared" si="48"/>
        <v>Thu</v>
      </c>
      <c r="E304" s="11" t="str">
        <f t="shared" si="49"/>
        <v>10AM-2PM</v>
      </c>
      <c r="F304" s="10" t="str">
        <f t="shared" ca="1" si="50"/>
        <v>Expires on</v>
      </c>
      <c r="G304" s="10">
        <f t="shared" si="51"/>
        <v>44500</v>
      </c>
      <c r="H304" s="11" t="str">
        <f t="shared" si="52"/>
        <v>SUVEND0000389</v>
      </c>
      <c r="I304" s="11">
        <f t="shared" si="53"/>
        <v>0</v>
      </c>
      <c r="J304" s="11" t="str">
        <f>Table2[[#This Row],[Neighborhood]]</f>
        <v>Downtown</v>
      </c>
      <c r="K304" s="11" t="str">
        <f t="shared" si="54"/>
        <v>Food Vehicle</v>
      </c>
      <c r="L304" s="12">
        <f t="shared" si="55"/>
        <v>0</v>
      </c>
    </row>
    <row r="305" spans="1:12" ht="15.75" x14ac:dyDescent="0.25">
      <c r="A305" s="11" t="str">
        <f t="shared" si="45"/>
        <v>409 Pike St</v>
      </c>
      <c r="B305" s="11" t="str">
        <f t="shared" si="46"/>
        <v>A</v>
      </c>
      <c r="C305" s="11" t="str">
        <f t="shared" si="47"/>
        <v>JJ Froyogo</v>
      </c>
      <c r="D305" s="11" t="str">
        <f t="shared" si="48"/>
        <v>Thu</v>
      </c>
      <c r="E305" s="11" t="str">
        <f t="shared" si="49"/>
        <v>2PM-8PM</v>
      </c>
      <c r="F305" s="10" t="str">
        <f t="shared" ca="1" si="50"/>
        <v>Approved</v>
      </c>
      <c r="G305" s="10">
        <f t="shared" si="51"/>
        <v>43881</v>
      </c>
      <c r="H305" s="11" t="str">
        <f t="shared" si="52"/>
        <v>SUVEND0000387</v>
      </c>
      <c r="I305" s="11">
        <f t="shared" si="53"/>
        <v>0</v>
      </c>
      <c r="J305" s="11" t="str">
        <f>Table2[[#This Row],[Neighborhood]]</f>
        <v>Downtown</v>
      </c>
      <c r="K305" s="11" t="str">
        <f t="shared" si="54"/>
        <v>Food Vehicle</v>
      </c>
      <c r="L305" s="12">
        <f t="shared" si="55"/>
        <v>0</v>
      </c>
    </row>
    <row r="306" spans="1:12" ht="15.75" x14ac:dyDescent="0.25">
      <c r="A306" s="11" t="str">
        <f t="shared" si="45"/>
        <v>409 Pike St</v>
      </c>
      <c r="B306" s="11" t="str">
        <f t="shared" si="46"/>
        <v>A</v>
      </c>
      <c r="C306" s="11" t="str">
        <f t="shared" si="47"/>
        <v>Yummy Catch Food Truck</v>
      </c>
      <c r="D306" s="11" t="str">
        <f t="shared" si="48"/>
        <v>Fri</v>
      </c>
      <c r="E306" s="11" t="str">
        <f t="shared" si="49"/>
        <v>10AM-2PM</v>
      </c>
      <c r="F306" s="10" t="str">
        <f t="shared" ca="1" si="50"/>
        <v>Expires on</v>
      </c>
      <c r="G306" s="10">
        <f t="shared" si="51"/>
        <v>44500</v>
      </c>
      <c r="H306" s="11" t="str">
        <f t="shared" si="52"/>
        <v>SUVEND0000474</v>
      </c>
      <c r="I306" s="11">
        <f t="shared" si="53"/>
        <v>0</v>
      </c>
      <c r="J306" s="11" t="str">
        <f>Table2[[#This Row],[Neighborhood]]</f>
        <v>Downtown</v>
      </c>
      <c r="K306" s="11" t="str">
        <f t="shared" si="54"/>
        <v>Food Vehicle</v>
      </c>
      <c r="L306" s="12">
        <f t="shared" si="55"/>
        <v>0</v>
      </c>
    </row>
    <row r="307" spans="1:12" ht="15.75" x14ac:dyDescent="0.25">
      <c r="A307" s="11" t="str">
        <f t="shared" si="45"/>
        <v>409 Pike St</v>
      </c>
      <c r="B307" s="11" t="str">
        <f t="shared" si="46"/>
        <v>A</v>
      </c>
      <c r="C307" s="11" t="str">
        <f t="shared" si="47"/>
        <v>JJ Froyogo</v>
      </c>
      <c r="D307" s="11" t="str">
        <f t="shared" si="48"/>
        <v>Fri</v>
      </c>
      <c r="E307" s="11" t="str">
        <f t="shared" si="49"/>
        <v>2PM-8PM</v>
      </c>
      <c r="F307" s="10" t="str">
        <f t="shared" ca="1" si="50"/>
        <v>Approved</v>
      </c>
      <c r="G307" s="10">
        <f t="shared" si="51"/>
        <v>43881</v>
      </c>
      <c r="H307" s="11" t="str">
        <f t="shared" si="52"/>
        <v>SUVEND0000387</v>
      </c>
      <c r="I307" s="11">
        <f t="shared" si="53"/>
        <v>0</v>
      </c>
      <c r="J307" s="11" t="str">
        <f>Table2[[#This Row],[Neighborhood]]</f>
        <v>Downtown</v>
      </c>
      <c r="K307" s="11" t="str">
        <f t="shared" si="54"/>
        <v>Food Vehicle</v>
      </c>
      <c r="L307" s="12">
        <f t="shared" si="55"/>
        <v>0</v>
      </c>
    </row>
    <row r="308" spans="1:12" ht="15.75" x14ac:dyDescent="0.25">
      <c r="A308" s="11" t="str">
        <f t="shared" si="45"/>
        <v>409 Pike St</v>
      </c>
      <c r="B308" s="11" t="str">
        <f t="shared" si="46"/>
        <v>A</v>
      </c>
      <c r="C308" s="11" t="str">
        <f t="shared" si="47"/>
        <v>JJ Froyogo</v>
      </c>
      <c r="D308" s="11" t="str">
        <f t="shared" si="48"/>
        <v>Sat</v>
      </c>
      <c r="E308" s="11" t="str">
        <f t="shared" si="49"/>
        <v>10AM-8PM</v>
      </c>
      <c r="F308" s="10" t="str">
        <f t="shared" ca="1" si="50"/>
        <v>Approved</v>
      </c>
      <c r="G308" s="10">
        <f t="shared" si="51"/>
        <v>43881</v>
      </c>
      <c r="H308" s="11" t="str">
        <f>PermitNo</f>
        <v>SUVEND0000387</v>
      </c>
      <c r="I308" s="11">
        <f t="shared" si="53"/>
        <v>0</v>
      </c>
      <c r="J308" s="11" t="str">
        <f>Table2[[#This Row],[Neighborhood]]</f>
        <v>Downtown</v>
      </c>
      <c r="K308" s="11" t="str">
        <f t="shared" si="54"/>
        <v>Food Vehicle</v>
      </c>
      <c r="L308" s="12">
        <f t="shared" si="55"/>
        <v>0</v>
      </c>
    </row>
    <row r="309" spans="1:12" ht="15.75" x14ac:dyDescent="0.25">
      <c r="A309" s="11" t="str">
        <f t="shared" si="45"/>
        <v>409 Pike St</v>
      </c>
      <c r="B309" s="11" t="str">
        <f t="shared" si="46"/>
        <v>A</v>
      </c>
      <c r="C309" s="11" t="str">
        <f t="shared" si="47"/>
        <v>JJ Froyogo</v>
      </c>
      <c r="D309" s="11" t="str">
        <f t="shared" si="48"/>
        <v>Sun</v>
      </c>
      <c r="E309" s="11" t="str">
        <f t="shared" si="49"/>
        <v>10AM-8PM</v>
      </c>
      <c r="F309" s="10" t="str">
        <f ca="1">PermitStatus</f>
        <v>Approved</v>
      </c>
      <c r="G309" s="10">
        <f>Date</f>
        <v>43881</v>
      </c>
      <c r="H309" s="11" t="str">
        <f>PermitNo</f>
        <v>SUVEND0000387</v>
      </c>
      <c r="I309" s="11">
        <f>DecalNo</f>
        <v>0</v>
      </c>
      <c r="J309" s="11" t="str">
        <f>Table2[[#This Row],[Neighborhood]]</f>
        <v>Downtown</v>
      </c>
      <c r="K309" s="11" t="str">
        <f t="shared" si="54"/>
        <v>Food Vehicle</v>
      </c>
      <c r="L309" s="12">
        <f t="shared" si="55"/>
        <v>0</v>
      </c>
    </row>
    <row r="310" spans="1:12" ht="15.75" x14ac:dyDescent="0.25">
      <c r="A310" s="11" t="str">
        <f t="shared" si="45"/>
        <v>409 Pike St</v>
      </c>
      <c r="B310" s="11" t="str">
        <f t="shared" si="46"/>
        <v>B</v>
      </c>
      <c r="C310" s="11">
        <f t="shared" si="47"/>
        <v>0</v>
      </c>
      <c r="D310" s="11">
        <f t="shared" si="48"/>
        <v>0</v>
      </c>
      <c r="E310" s="11">
        <f t="shared" si="49"/>
        <v>0</v>
      </c>
      <c r="F310" s="10" t="str">
        <f ca="1">PermitStatus</f>
        <v>Not Eligible</v>
      </c>
      <c r="G310" s="10">
        <f>Date</f>
        <v>0</v>
      </c>
      <c r="H310" s="11">
        <f t="shared" si="52"/>
        <v>0</v>
      </c>
      <c r="I310" s="11">
        <f>DecalNo</f>
        <v>0</v>
      </c>
      <c r="J310" s="11">
        <f>Table2[[#This Row],[Neighborhood]]</f>
        <v>0</v>
      </c>
      <c r="K310" s="11">
        <f t="shared" si="54"/>
        <v>0</v>
      </c>
      <c r="L310" s="12" t="str">
        <f t="shared" si="55"/>
        <v xml:space="preserve">Existing zone is 37', and cannot accomodate a 2nd truck </v>
      </c>
    </row>
    <row r="311" spans="1:12" ht="15.75" x14ac:dyDescent="0.25">
      <c r="A311" s="11" t="str">
        <f t="shared" si="45"/>
        <v>701  Pike St on 7th Ave</v>
      </c>
      <c r="B311" s="11" t="str">
        <f t="shared" si="46"/>
        <v>A</v>
      </c>
      <c r="C311" s="11">
        <f t="shared" si="47"/>
        <v>0</v>
      </c>
      <c r="D311" s="11">
        <f t="shared" si="48"/>
        <v>0</v>
      </c>
      <c r="E311" s="11" t="str">
        <f t="shared" si="49"/>
        <v>10AM-2PM</v>
      </c>
      <c r="F311" s="10" t="str">
        <f t="shared" ca="1" si="50"/>
        <v>Not Eligible</v>
      </c>
      <c r="G311" s="10">
        <f t="shared" si="51"/>
        <v>0</v>
      </c>
      <c r="H311" s="11">
        <f t="shared" si="52"/>
        <v>0</v>
      </c>
      <c r="I311" s="11">
        <f t="shared" si="53"/>
        <v>0</v>
      </c>
      <c r="J311" s="11" t="str">
        <f>Table2[[#This Row],[Neighborhood]]</f>
        <v>Downtown</v>
      </c>
      <c r="K311" s="11" t="str">
        <f t="shared" si="54"/>
        <v>Food Vehicle</v>
      </c>
      <c r="L311" s="12" t="str">
        <f t="shared" si="55"/>
        <v>Food zone removed for additional travel lane</v>
      </c>
    </row>
    <row r="312" spans="1:12" ht="15.75" x14ac:dyDescent="0.25">
      <c r="A312" s="11" t="str">
        <f t="shared" si="45"/>
        <v>905 E Pike St</v>
      </c>
      <c r="B312" s="11" t="str">
        <f t="shared" si="46"/>
        <v>A</v>
      </c>
      <c r="C312" s="11">
        <f t="shared" si="47"/>
        <v>0</v>
      </c>
      <c r="D312" s="11" t="str">
        <f t="shared" si="48"/>
        <v>Thu</v>
      </c>
      <c r="E312" s="11" t="str">
        <f t="shared" si="49"/>
        <v>10PM-2AM</v>
      </c>
      <c r="F312" s="10" t="str">
        <f t="shared" ca="1" si="50"/>
        <v>Accepting Applications</v>
      </c>
      <c r="G312" s="10">
        <f t="shared" si="51"/>
        <v>43677</v>
      </c>
      <c r="H312" s="11">
        <f t="shared" si="52"/>
        <v>0</v>
      </c>
      <c r="I312" s="11">
        <f t="shared" si="53"/>
        <v>0</v>
      </c>
      <c r="J312" s="11" t="str">
        <f>Table2[[#This Row],[Neighborhood]]</f>
        <v>Capitol Hill</v>
      </c>
      <c r="K312" s="11" t="str">
        <f t="shared" si="54"/>
        <v>Food Vehicle</v>
      </c>
      <c r="L312" s="12">
        <f t="shared" si="55"/>
        <v>0</v>
      </c>
    </row>
    <row r="313" spans="1:12" ht="15.75" x14ac:dyDescent="0.25">
      <c r="A313" s="11" t="str">
        <f t="shared" si="45"/>
        <v>905 E Pike St</v>
      </c>
      <c r="B313" s="11" t="str">
        <f t="shared" si="46"/>
        <v>A</v>
      </c>
      <c r="C313" s="11" t="str">
        <f t="shared" si="47"/>
        <v xml:space="preserve">King Philly Cheesesteaks </v>
      </c>
      <c r="D313" s="11" t="str">
        <f t="shared" si="48"/>
        <v>Fri</v>
      </c>
      <c r="E313" s="11" t="str">
        <f t="shared" si="49"/>
        <v>10PM-2AM</v>
      </c>
      <c r="F313" s="10" t="str">
        <f t="shared" si="50"/>
        <v>Expires on</v>
      </c>
      <c r="G313" s="10">
        <f t="shared" si="51"/>
        <v>44500</v>
      </c>
      <c r="H313" s="11" t="str">
        <f t="shared" si="52"/>
        <v>SUVEND0000081</v>
      </c>
      <c r="I313" s="11">
        <f t="shared" si="53"/>
        <v>0</v>
      </c>
      <c r="J313" s="11" t="str">
        <f>Table2[[#This Row],[Neighborhood]]</f>
        <v>Capitol Hill</v>
      </c>
      <c r="K313" s="11" t="str">
        <f t="shared" si="54"/>
        <v>Food Vehicle</v>
      </c>
      <c r="L313" s="12">
        <f t="shared" si="55"/>
        <v>0</v>
      </c>
    </row>
    <row r="314" spans="1:12" ht="15.75" x14ac:dyDescent="0.25">
      <c r="A314" s="11" t="str">
        <f t="shared" ref="A314:A372" si="56">Location</f>
        <v>905 E Pike St</v>
      </c>
      <c r="B314" s="11" t="str">
        <f t="shared" ref="B314:B377" si="57">Site</f>
        <v>A</v>
      </c>
      <c r="C314" s="11" t="str">
        <f t="shared" ref="C314:C377" si="58">Vendor</f>
        <v xml:space="preserve">King Philly Cheesesteaks </v>
      </c>
      <c r="D314" s="11" t="str">
        <f t="shared" ref="D314:D372" si="59">Day</f>
        <v>Sat</v>
      </c>
      <c r="E314" s="11" t="str">
        <f t="shared" ref="E314:E372" si="60">Hours</f>
        <v>10PM-2AM</v>
      </c>
      <c r="F314" s="10" t="str">
        <f t="shared" ref="F314:F372" si="61">PermitStatus</f>
        <v>Expires on</v>
      </c>
      <c r="G314" s="10">
        <f t="shared" ref="G314:G372" si="62">Date</f>
        <v>44500</v>
      </c>
      <c r="H314" s="11" t="str">
        <f t="shared" ref="H314:H372" si="63">PermitNo</f>
        <v>SUVEND0000081</v>
      </c>
      <c r="I314" s="11">
        <f t="shared" ref="I314:I372" si="64">DecalNo</f>
        <v>0</v>
      </c>
      <c r="J314" s="11" t="str">
        <f>Table2[[#This Row],[Neighborhood]]</f>
        <v>Capitol Hill</v>
      </c>
      <c r="K314" s="11" t="str">
        <f t="shared" ref="K314:K372" si="65">PermitType</f>
        <v>Food Vehicle</v>
      </c>
      <c r="L314" s="12">
        <f t="shared" ref="L314:L372" si="66">Notes</f>
        <v>0</v>
      </c>
    </row>
    <row r="315" spans="1:12" ht="15.75" x14ac:dyDescent="0.25">
      <c r="A315" s="11" t="str">
        <f t="shared" si="56"/>
        <v>905 E Pike St</v>
      </c>
      <c r="B315" s="11" t="str">
        <f t="shared" si="57"/>
        <v>A</v>
      </c>
      <c r="C315" s="11">
        <f t="shared" si="58"/>
        <v>0</v>
      </c>
      <c r="D315" s="11" t="str">
        <f t="shared" si="59"/>
        <v>Sun</v>
      </c>
      <c r="E315" s="11" t="str">
        <f t="shared" si="60"/>
        <v>10PM-2AM</v>
      </c>
      <c r="F315" s="10" t="str">
        <f t="shared" ca="1" si="61"/>
        <v>Accepting Applications</v>
      </c>
      <c r="G315" s="10">
        <f t="shared" si="62"/>
        <v>43677</v>
      </c>
      <c r="H315" s="11">
        <f t="shared" si="63"/>
        <v>0</v>
      </c>
      <c r="I315" s="11">
        <f t="shared" si="64"/>
        <v>0</v>
      </c>
      <c r="J315" s="11" t="str">
        <f>Table2[[#This Row],[Neighborhood]]</f>
        <v>Capitol Hill</v>
      </c>
      <c r="K315" s="11" t="str">
        <f t="shared" si="65"/>
        <v>Food Vehicle</v>
      </c>
      <c r="L315" s="12">
        <f t="shared" si="66"/>
        <v>0</v>
      </c>
    </row>
    <row r="316" spans="1:12" ht="15.75" x14ac:dyDescent="0.25">
      <c r="A316" s="11" t="str">
        <f t="shared" si="56"/>
        <v>905 E Pike St</v>
      </c>
      <c r="B316" s="11" t="str">
        <f t="shared" si="57"/>
        <v>B</v>
      </c>
      <c r="C316" s="11">
        <f t="shared" si="58"/>
        <v>0</v>
      </c>
      <c r="D316" s="11">
        <f t="shared" si="59"/>
        <v>0</v>
      </c>
      <c r="E316" s="11">
        <f t="shared" si="60"/>
        <v>0</v>
      </c>
      <c r="F316" s="10" t="str">
        <f t="shared" ca="1" si="61"/>
        <v>Not Eligible</v>
      </c>
      <c r="G316" s="10">
        <f t="shared" si="62"/>
        <v>0</v>
      </c>
      <c r="H316" s="11">
        <f t="shared" si="63"/>
        <v>0</v>
      </c>
      <c r="I316" s="11">
        <f t="shared" si="64"/>
        <v>0</v>
      </c>
      <c r="J316" s="11" t="str">
        <f>Table2[[#This Row],[Neighborhood]]</f>
        <v>Capitol Hill</v>
      </c>
      <c r="K316" s="11" t="str">
        <f t="shared" si="65"/>
        <v>Food Vehicle</v>
      </c>
      <c r="L316" s="12" t="str">
        <f t="shared" si="66"/>
        <v>2nd truck is less than 50' from a food establishment</v>
      </c>
    </row>
    <row r="317" spans="1:12" ht="15.75" x14ac:dyDescent="0.25">
      <c r="A317" s="11" t="str">
        <f t="shared" si="56"/>
        <v>918 E Pike St</v>
      </c>
      <c r="B317" s="11" t="str">
        <f t="shared" si="57"/>
        <v>A</v>
      </c>
      <c r="C317" s="11">
        <f t="shared" si="58"/>
        <v>0</v>
      </c>
      <c r="D317" s="11">
        <f t="shared" si="59"/>
        <v>0</v>
      </c>
      <c r="E317" s="11">
        <f t="shared" si="60"/>
        <v>0</v>
      </c>
      <c r="F317" s="10" t="str">
        <f t="shared" ca="1" si="61"/>
        <v>Not Eligible</v>
      </c>
      <c r="G317" s="10">
        <f t="shared" si="62"/>
        <v>0</v>
      </c>
      <c r="H317" s="11">
        <f t="shared" si="63"/>
        <v>0</v>
      </c>
      <c r="I317" s="11">
        <f t="shared" si="64"/>
        <v>0</v>
      </c>
      <c r="J317" s="11" t="str">
        <f>Table2[[#This Row],[Neighborhood]]</f>
        <v>Capitol Hill</v>
      </c>
      <c r="K317" s="11" t="str">
        <f t="shared" si="65"/>
        <v>Food Vehicle</v>
      </c>
      <c r="L317" s="12" t="str">
        <f>Notes</f>
        <v>Food service business within 50'</v>
      </c>
    </row>
    <row r="318" spans="1:12" ht="15.75" x14ac:dyDescent="0.25">
      <c r="A318" s="11" t="str">
        <f t="shared" si="56"/>
        <v>305 Pine St</v>
      </c>
      <c r="B318" s="11">
        <f t="shared" si="57"/>
        <v>0</v>
      </c>
      <c r="C318" s="11">
        <f t="shared" si="58"/>
        <v>0</v>
      </c>
      <c r="D318" s="11">
        <f t="shared" si="59"/>
        <v>0</v>
      </c>
      <c r="E318" s="11">
        <f t="shared" si="60"/>
        <v>0</v>
      </c>
      <c r="F318" s="10" t="str">
        <f t="shared" ca="1" si="61"/>
        <v>Not Eligible</v>
      </c>
      <c r="G318" s="10">
        <f t="shared" si="62"/>
        <v>0</v>
      </c>
      <c r="H318" s="11">
        <f t="shared" si="63"/>
        <v>0</v>
      </c>
      <c r="I318" s="11">
        <f t="shared" si="64"/>
        <v>0</v>
      </c>
      <c r="J318" s="11" t="str">
        <f>Table2[[#This Row],[Neighborhood]]</f>
        <v>Downtown</v>
      </c>
      <c r="K318" s="11" t="str">
        <f t="shared" si="65"/>
        <v>Food Vehicle</v>
      </c>
      <c r="L318" s="12" t="str">
        <f t="shared" si="66"/>
        <v>Managed by Downtown Seattle Association</v>
      </c>
    </row>
    <row r="319" spans="1:12" ht="15.75" x14ac:dyDescent="0.25">
      <c r="A319" s="11" t="str">
        <f t="shared" si="56"/>
        <v>401 Pine St</v>
      </c>
      <c r="B319" s="11" t="str">
        <f t="shared" si="57"/>
        <v>A</v>
      </c>
      <c r="C319" s="11" t="str">
        <f t="shared" si="58"/>
        <v xml:space="preserve">Pocket Food Service </v>
      </c>
      <c r="D319" s="11" t="str">
        <f t="shared" si="59"/>
        <v>Mon</v>
      </c>
      <c r="E319" s="11" t="str">
        <f t="shared" si="60"/>
        <v>10AM-2PM</v>
      </c>
      <c r="F319" s="10" t="str">
        <f t="shared" ca="1" si="61"/>
        <v>Approved</v>
      </c>
      <c r="G319" s="10">
        <f t="shared" si="62"/>
        <v>43879</v>
      </c>
      <c r="H319" s="11" t="str">
        <f t="shared" si="63"/>
        <v>SUVEND0000367</v>
      </c>
      <c r="I319" s="11">
        <f t="shared" si="64"/>
        <v>0</v>
      </c>
      <c r="J319" s="11" t="str">
        <f>Table2[[#This Row],[Neighborhood]]</f>
        <v>Downtown</v>
      </c>
      <c r="K319" s="11" t="str">
        <f t="shared" si="65"/>
        <v>Food Vehicle</v>
      </c>
      <c r="L319" s="12" t="str">
        <f t="shared" si="66"/>
        <v>Left Side Vending</v>
      </c>
    </row>
    <row r="320" spans="1:12" ht="15.75" x14ac:dyDescent="0.25">
      <c r="A320" s="11" t="str">
        <f t="shared" si="56"/>
        <v>401 Pine St</v>
      </c>
      <c r="B320" s="11" t="str">
        <f t="shared" si="57"/>
        <v>A</v>
      </c>
      <c r="C320" s="11" t="str">
        <f t="shared" si="58"/>
        <v>JJ Froyogo</v>
      </c>
      <c r="D320" s="11" t="str">
        <f t="shared" si="59"/>
        <v>Mon</v>
      </c>
      <c r="E320" s="11" t="str">
        <f t="shared" si="60"/>
        <v>2PM-8PM</v>
      </c>
      <c r="F320" s="10" t="str">
        <f t="shared" ca="1" si="61"/>
        <v>Review Pending</v>
      </c>
      <c r="G320" s="10">
        <f t="shared" si="62"/>
        <v>43891</v>
      </c>
      <c r="H320" s="11" t="str">
        <f t="shared" si="63"/>
        <v>SUVEND0000391</v>
      </c>
      <c r="I320" s="11">
        <f t="shared" si="64"/>
        <v>0</v>
      </c>
      <c r="J320" s="11" t="str">
        <f>Table2[[#This Row],[Neighborhood]]</f>
        <v>Downtown</v>
      </c>
      <c r="K320" s="11" t="str">
        <f t="shared" si="65"/>
        <v>Food Vehicle</v>
      </c>
      <c r="L320" s="12">
        <f t="shared" si="66"/>
        <v>0</v>
      </c>
    </row>
    <row r="321" spans="1:12" ht="15.75" x14ac:dyDescent="0.25">
      <c r="A321" s="11" t="str">
        <f t="shared" si="56"/>
        <v>401 Pine St</v>
      </c>
      <c r="B321" s="11" t="str">
        <f t="shared" si="57"/>
        <v>A</v>
      </c>
      <c r="C321" s="11" t="str">
        <f t="shared" si="58"/>
        <v>Falafel Salam</v>
      </c>
      <c r="D321" s="11" t="str">
        <f t="shared" si="59"/>
        <v>Tue</v>
      </c>
      <c r="E321" s="11" t="str">
        <f t="shared" si="60"/>
        <v>10AM-2PM</v>
      </c>
      <c r="F321" s="10" t="str">
        <f t="shared" ca="1" si="61"/>
        <v>Expires on</v>
      </c>
      <c r="G321" s="10">
        <f t="shared" si="62"/>
        <v>44500</v>
      </c>
      <c r="H321" s="11" t="str">
        <f t="shared" si="63"/>
        <v>SUVEND0000239</v>
      </c>
      <c r="I321" s="11">
        <f t="shared" si="64"/>
        <v>0</v>
      </c>
      <c r="J321" s="11" t="str">
        <f>Table2[[#This Row],[Neighborhood]]</f>
        <v>Downtown</v>
      </c>
      <c r="K321" s="11" t="str">
        <f t="shared" si="65"/>
        <v>Food Vehicle</v>
      </c>
      <c r="L321" s="12" t="str">
        <f t="shared" si="66"/>
        <v>Left Side Vending</v>
      </c>
    </row>
    <row r="322" spans="1:12" ht="15.75" x14ac:dyDescent="0.25">
      <c r="A322" s="11" t="str">
        <f t="shared" si="56"/>
        <v>401 Pine St</v>
      </c>
      <c r="B322" s="11" t="str">
        <f t="shared" si="57"/>
        <v>A</v>
      </c>
      <c r="C322" s="11">
        <f t="shared" si="58"/>
        <v>0</v>
      </c>
      <c r="D322" s="11" t="str">
        <f t="shared" si="59"/>
        <v>Tue</v>
      </c>
      <c r="E322" s="11" t="str">
        <f t="shared" si="60"/>
        <v>2PM-8PM</v>
      </c>
      <c r="F322" s="10" t="str">
        <f t="shared" ca="1" si="61"/>
        <v>Not Eligible</v>
      </c>
      <c r="G322" s="10">
        <f t="shared" si="62"/>
        <v>0</v>
      </c>
      <c r="H322" s="11">
        <f t="shared" si="63"/>
        <v>0</v>
      </c>
      <c r="I322" s="11">
        <f t="shared" si="64"/>
        <v>0</v>
      </c>
      <c r="J322" s="11" t="str">
        <f>Table2[[#This Row],[Neighborhood]]</f>
        <v>Downtown</v>
      </c>
      <c r="K322" s="11" t="str">
        <f t="shared" si="65"/>
        <v>Food Vehicle</v>
      </c>
      <c r="L322" s="12" t="str">
        <f t="shared" si="66"/>
        <v>Not eligible due to adjacent vendor on Parks Property</v>
      </c>
    </row>
    <row r="323" spans="1:12" ht="15.75" x14ac:dyDescent="0.25">
      <c r="A323" s="11" t="str">
        <f t="shared" si="56"/>
        <v>401 Pine St</v>
      </c>
      <c r="B323" s="11" t="str">
        <f t="shared" si="57"/>
        <v>A</v>
      </c>
      <c r="C323" s="11" t="str">
        <f t="shared" si="58"/>
        <v>Lumpia World</v>
      </c>
      <c r="D323" s="11" t="str">
        <f t="shared" si="59"/>
        <v>Wed</v>
      </c>
      <c r="E323" s="11" t="str">
        <f t="shared" si="60"/>
        <v>11AM-3PM</v>
      </c>
      <c r="F323" s="10" t="str">
        <f t="shared" ca="1" si="61"/>
        <v>Expires on</v>
      </c>
      <c r="G323" s="10">
        <f t="shared" si="62"/>
        <v>44500</v>
      </c>
      <c r="H323" s="11" t="str">
        <f t="shared" si="63"/>
        <v>SUVEND0000153</v>
      </c>
      <c r="I323" s="11">
        <f t="shared" si="64"/>
        <v>0</v>
      </c>
      <c r="J323" s="11" t="str">
        <f>Table2[[#This Row],[Neighborhood]]</f>
        <v>Downtown</v>
      </c>
      <c r="K323" s="11" t="str">
        <f t="shared" si="65"/>
        <v>Food Vehicle</v>
      </c>
      <c r="L323" s="12" t="str">
        <f t="shared" si="66"/>
        <v>Left Side Vending</v>
      </c>
    </row>
    <row r="324" spans="1:12" ht="15.75" x14ac:dyDescent="0.25">
      <c r="A324" s="11" t="str">
        <f>Location</f>
        <v>401 Pine St</v>
      </c>
      <c r="B324" s="11" t="str">
        <f t="shared" si="57"/>
        <v>A</v>
      </c>
      <c r="C324" s="11" t="str">
        <f t="shared" si="58"/>
        <v>JJ Froyogo</v>
      </c>
      <c r="D324" s="11" t="str">
        <f t="shared" si="59"/>
        <v>Wed</v>
      </c>
      <c r="E324" s="11" t="str">
        <f t="shared" si="60"/>
        <v>3PM-8PM</v>
      </c>
      <c r="F324" s="10" t="str">
        <f t="shared" ca="1" si="61"/>
        <v>Review Pending</v>
      </c>
      <c r="G324" s="10">
        <f t="shared" si="62"/>
        <v>43891</v>
      </c>
      <c r="H324" s="11" t="str">
        <f t="shared" si="63"/>
        <v>SUVEND0000391</v>
      </c>
      <c r="I324" s="11">
        <f t="shared" si="64"/>
        <v>0</v>
      </c>
      <c r="J324" s="11" t="str">
        <f>Table2[[#This Row],[Neighborhood]]</f>
        <v>Downtown</v>
      </c>
      <c r="K324" s="11" t="str">
        <f t="shared" si="65"/>
        <v>Food Vehicle</v>
      </c>
      <c r="L324" s="12">
        <f t="shared" si="66"/>
        <v>0</v>
      </c>
    </row>
    <row r="325" spans="1:12" ht="15.75" x14ac:dyDescent="0.25">
      <c r="A325" s="11" t="str">
        <f t="shared" si="56"/>
        <v>401 Pine St</v>
      </c>
      <c r="B325" s="11" t="str">
        <f t="shared" si="57"/>
        <v>A</v>
      </c>
      <c r="C325" s="11" t="str">
        <f t="shared" si="58"/>
        <v>Falafel Salam</v>
      </c>
      <c r="D325" s="11" t="str">
        <f t="shared" si="59"/>
        <v>Thu</v>
      </c>
      <c r="E325" s="11" t="str">
        <f t="shared" si="60"/>
        <v>10AM-2PM</v>
      </c>
      <c r="F325" s="10" t="str">
        <f t="shared" ca="1" si="61"/>
        <v>Expires on</v>
      </c>
      <c r="G325" s="10">
        <f t="shared" si="62"/>
        <v>44500</v>
      </c>
      <c r="H325" s="11" t="str">
        <f t="shared" si="63"/>
        <v>SUVEND0000239</v>
      </c>
      <c r="I325" s="11">
        <f t="shared" si="64"/>
        <v>0</v>
      </c>
      <c r="J325" s="11" t="str">
        <f>Table2[[#This Row],[Neighborhood]]</f>
        <v>Downtown</v>
      </c>
      <c r="K325" s="11" t="str">
        <f>PermitType</f>
        <v>Food Vehicle</v>
      </c>
      <c r="L325" s="12" t="str">
        <f t="shared" si="66"/>
        <v>Left Side Vending</v>
      </c>
    </row>
    <row r="326" spans="1:12" ht="15.75" x14ac:dyDescent="0.25">
      <c r="A326" s="11" t="str">
        <f t="shared" si="56"/>
        <v>401 Pine St</v>
      </c>
      <c r="B326" s="11" t="str">
        <f t="shared" si="57"/>
        <v>A</v>
      </c>
      <c r="C326" s="11" t="str">
        <f t="shared" si="58"/>
        <v>JJ Froyogo</v>
      </c>
      <c r="D326" s="11" t="str">
        <f t="shared" si="59"/>
        <v>Thu</v>
      </c>
      <c r="E326" s="11" t="str">
        <f t="shared" si="60"/>
        <v>2PM-8PM</v>
      </c>
      <c r="F326" s="10" t="str">
        <f t="shared" ca="1" si="61"/>
        <v>Review Pending</v>
      </c>
      <c r="G326" s="10">
        <f t="shared" si="62"/>
        <v>43891</v>
      </c>
      <c r="H326" s="11" t="str">
        <f t="shared" si="63"/>
        <v>SUVEND0000391</v>
      </c>
      <c r="I326" s="11">
        <f t="shared" si="64"/>
        <v>0</v>
      </c>
      <c r="J326" s="11" t="str">
        <f>Table2[[#This Row],[Neighborhood]]</f>
        <v>Downtown</v>
      </c>
      <c r="K326" s="11" t="str">
        <f t="shared" si="65"/>
        <v>Food Vehicle</v>
      </c>
      <c r="L326" s="12">
        <f t="shared" si="66"/>
        <v>0</v>
      </c>
    </row>
    <row r="327" spans="1:12" ht="15.75" x14ac:dyDescent="0.25">
      <c r="A327" s="11" t="str">
        <f t="shared" si="56"/>
        <v>401 Pine St</v>
      </c>
      <c r="B327" s="11" t="str">
        <f t="shared" si="57"/>
        <v>A</v>
      </c>
      <c r="C327" s="11" t="str">
        <f t="shared" si="58"/>
        <v>Lumpia World</v>
      </c>
      <c r="D327" s="11" t="str">
        <f t="shared" si="59"/>
        <v>Fri</v>
      </c>
      <c r="E327" s="11" t="str">
        <f t="shared" si="60"/>
        <v>11AM-3PM</v>
      </c>
      <c r="F327" s="10" t="str">
        <f t="shared" ca="1" si="61"/>
        <v>Expires on</v>
      </c>
      <c r="G327" s="10">
        <f t="shared" si="62"/>
        <v>44500</v>
      </c>
      <c r="H327" s="11" t="str">
        <f t="shared" si="63"/>
        <v>SUVEND0000153</v>
      </c>
      <c r="I327" s="11">
        <f t="shared" si="64"/>
        <v>0</v>
      </c>
      <c r="J327" s="11" t="str">
        <f>Table2[[#This Row],[Neighborhood]]</f>
        <v>Downtown</v>
      </c>
      <c r="K327" s="11" t="str">
        <f t="shared" si="65"/>
        <v>Food Vehicle</v>
      </c>
      <c r="L327" s="12" t="str">
        <f t="shared" si="66"/>
        <v>Left Side Vending</v>
      </c>
    </row>
    <row r="328" spans="1:12" ht="15.75" x14ac:dyDescent="0.25">
      <c r="A328" s="11" t="str">
        <f t="shared" si="56"/>
        <v>401 Pine St</v>
      </c>
      <c r="B328" s="11" t="str">
        <f t="shared" si="57"/>
        <v>A</v>
      </c>
      <c r="C328" s="11">
        <f t="shared" si="58"/>
        <v>0</v>
      </c>
      <c r="D328" s="11" t="str">
        <f t="shared" si="59"/>
        <v>Fri</v>
      </c>
      <c r="E328" s="11" t="str">
        <f t="shared" si="60"/>
        <v>2PM-8PM</v>
      </c>
      <c r="F328" s="10" t="str">
        <f t="shared" ca="1" si="61"/>
        <v>Not Eligible</v>
      </c>
      <c r="G328" s="10">
        <f t="shared" si="62"/>
        <v>0</v>
      </c>
      <c r="H328" s="11">
        <f t="shared" si="63"/>
        <v>0</v>
      </c>
      <c r="I328" s="11">
        <f t="shared" si="64"/>
        <v>0</v>
      </c>
      <c r="J328" s="11" t="str">
        <f>Table2[[#This Row],[Neighborhood]]</f>
        <v>Downtown</v>
      </c>
      <c r="K328" s="11" t="str">
        <f t="shared" si="65"/>
        <v>Food Vehicle</v>
      </c>
      <c r="L328" s="12" t="str">
        <f t="shared" si="66"/>
        <v xml:space="preserve">Not eligible due to adjacent vendor on Parks Property </v>
      </c>
    </row>
    <row r="329" spans="1:12" ht="15.75" x14ac:dyDescent="0.25">
      <c r="A329" s="11" t="str">
        <f t="shared" si="56"/>
        <v>401 Pine St</v>
      </c>
      <c r="B329" s="11" t="str">
        <f t="shared" si="57"/>
        <v>A</v>
      </c>
      <c r="C329" s="11" t="str">
        <f t="shared" si="58"/>
        <v>JJ Froyogo</v>
      </c>
      <c r="D329" s="11" t="str">
        <f t="shared" si="59"/>
        <v>Sat</v>
      </c>
      <c r="E329" s="11" t="str">
        <f t="shared" si="60"/>
        <v>11AM-7PM</v>
      </c>
      <c r="F329" s="10" t="str">
        <f t="shared" ca="1" si="61"/>
        <v>Review Pending</v>
      </c>
      <c r="G329" s="10">
        <f t="shared" si="62"/>
        <v>43920</v>
      </c>
      <c r="H329" s="11" t="str">
        <f t="shared" si="63"/>
        <v>SUVEND0000391</v>
      </c>
      <c r="I329" s="11">
        <f t="shared" si="64"/>
        <v>0</v>
      </c>
      <c r="J329" s="11" t="str">
        <f>Table2[[#This Row],[Neighborhood]]</f>
        <v>Downtown</v>
      </c>
      <c r="K329" s="11" t="str">
        <f t="shared" si="65"/>
        <v>Food Vehicle</v>
      </c>
      <c r="L329" s="12" t="str">
        <f t="shared" si="66"/>
        <v>Left Side Vending</v>
      </c>
    </row>
    <row r="330" spans="1:12" ht="15.75" x14ac:dyDescent="0.25">
      <c r="A330" s="11" t="str">
        <f t="shared" si="56"/>
        <v>401 Pine St</v>
      </c>
      <c r="B330" s="11" t="str">
        <f t="shared" si="57"/>
        <v>A</v>
      </c>
      <c r="C330" s="11" t="str">
        <f t="shared" si="58"/>
        <v>JJ Froyogo</v>
      </c>
      <c r="D330" s="11" t="str">
        <f t="shared" si="59"/>
        <v>Sun</v>
      </c>
      <c r="E330" s="11" t="str">
        <f t="shared" si="60"/>
        <v>11AM-7PM</v>
      </c>
      <c r="F330" s="10" t="str">
        <f t="shared" ca="1" si="61"/>
        <v>Review Pending</v>
      </c>
      <c r="G330" s="10">
        <f t="shared" si="62"/>
        <v>43920</v>
      </c>
      <c r="H330" s="11" t="str">
        <f t="shared" si="63"/>
        <v>SUVEND0000391</v>
      </c>
      <c r="I330" s="11">
        <f t="shared" si="64"/>
        <v>0</v>
      </c>
      <c r="J330" s="11" t="str">
        <f>Table2[[#This Row],[Neighborhood]]</f>
        <v>Downtown</v>
      </c>
      <c r="K330" s="11" t="str">
        <f t="shared" si="65"/>
        <v>Food Vehicle</v>
      </c>
      <c r="L330" s="12" t="str">
        <f t="shared" si="66"/>
        <v>Left Side Vending</v>
      </c>
    </row>
    <row r="331" spans="1:12" ht="15.75" x14ac:dyDescent="0.25">
      <c r="A331" s="11" t="str">
        <f t="shared" si="56"/>
        <v>601 Pine St</v>
      </c>
      <c r="B331" s="11" t="str">
        <f t="shared" si="57"/>
        <v>A</v>
      </c>
      <c r="C331" s="11" t="str">
        <f t="shared" si="58"/>
        <v>JJ Froyogo</v>
      </c>
      <c r="D331" s="11" t="str">
        <f t="shared" si="59"/>
        <v>Mon</v>
      </c>
      <c r="E331" s="11" t="str">
        <f t="shared" si="60"/>
        <v>10AM-2PM</v>
      </c>
      <c r="F331" s="10" t="str">
        <f t="shared" ca="1" si="61"/>
        <v>Approved</v>
      </c>
      <c r="G331" s="10">
        <f t="shared" si="62"/>
        <v>43859</v>
      </c>
      <c r="H331" s="11" t="str">
        <f t="shared" si="63"/>
        <v>SUVEND0000361</v>
      </c>
      <c r="I331" s="11">
        <f t="shared" si="64"/>
        <v>0</v>
      </c>
      <c r="J331" s="11" t="str">
        <f>Table2[[#This Row],[Neighborhood]]</f>
        <v>Downtown</v>
      </c>
      <c r="K331" s="11" t="str">
        <f t="shared" si="65"/>
        <v>Food Vehicle</v>
      </c>
      <c r="L331" s="12">
        <f t="shared" si="66"/>
        <v>0</v>
      </c>
    </row>
    <row r="332" spans="1:12" ht="15.75" x14ac:dyDescent="0.25">
      <c r="A332" s="11" t="str">
        <f t="shared" si="56"/>
        <v>601 Pine St</v>
      </c>
      <c r="B332" s="11" t="str">
        <f t="shared" si="57"/>
        <v>A</v>
      </c>
      <c r="C332" s="11" t="str">
        <f t="shared" si="58"/>
        <v>Samurai Noodle</v>
      </c>
      <c r="D332" s="11" t="str">
        <f t="shared" si="59"/>
        <v>Tue</v>
      </c>
      <c r="E332" s="11" t="str">
        <f t="shared" si="60"/>
        <v>10AM-2PM</v>
      </c>
      <c r="F332" s="10" t="str">
        <f t="shared" ca="1" si="61"/>
        <v>Expires on</v>
      </c>
      <c r="G332" s="10">
        <f t="shared" si="62"/>
        <v>44500</v>
      </c>
      <c r="H332" s="11" t="str">
        <f t="shared" si="63"/>
        <v>SUVEND0000433</v>
      </c>
      <c r="I332" s="11">
        <f t="shared" si="64"/>
        <v>0</v>
      </c>
      <c r="J332" s="11" t="str">
        <f>Table2[[#This Row],[Neighborhood]]</f>
        <v>Downtown</v>
      </c>
      <c r="K332" s="11" t="str">
        <f t="shared" si="65"/>
        <v>Food Vehicle</v>
      </c>
      <c r="L332" s="12">
        <f t="shared" si="66"/>
        <v>0</v>
      </c>
    </row>
    <row r="333" spans="1:12" ht="15.75" x14ac:dyDescent="0.25">
      <c r="A333" s="11" t="str">
        <f t="shared" si="56"/>
        <v xml:space="preserve">601 Pine St </v>
      </c>
      <c r="B333" s="11" t="str">
        <f t="shared" si="57"/>
        <v>A</v>
      </c>
      <c r="C333" s="11" t="str">
        <f t="shared" si="58"/>
        <v>JJ Froyogo</v>
      </c>
      <c r="D333" s="11" t="str">
        <f t="shared" si="59"/>
        <v>Tue</v>
      </c>
      <c r="E333" s="11" t="str">
        <f t="shared" si="60"/>
        <v>2PM-8PM</v>
      </c>
      <c r="F333" s="10" t="str">
        <f t="shared" si="61"/>
        <v>Approved</v>
      </c>
      <c r="G333" s="10">
        <f t="shared" si="62"/>
        <v>43920</v>
      </c>
      <c r="H333" s="11" t="str">
        <f t="shared" si="63"/>
        <v>SUVEND0000391</v>
      </c>
      <c r="I333" s="11">
        <f t="shared" si="64"/>
        <v>0</v>
      </c>
      <c r="J333" s="11" t="str">
        <f>Table2[[#This Row],[Neighborhood]]</f>
        <v>Downtown</v>
      </c>
      <c r="K333" s="11">
        <f t="shared" si="65"/>
        <v>0</v>
      </c>
      <c r="L333" s="12">
        <f t="shared" si="66"/>
        <v>0</v>
      </c>
    </row>
    <row r="334" spans="1:12" ht="15.75" x14ac:dyDescent="0.25">
      <c r="A334" s="11" t="str">
        <f t="shared" si="56"/>
        <v>601 Pine St</v>
      </c>
      <c r="B334" s="11" t="str">
        <f t="shared" si="57"/>
        <v>A</v>
      </c>
      <c r="C334" s="11" t="str">
        <f t="shared" si="58"/>
        <v>JJ Froyogo</v>
      </c>
      <c r="D334" s="11" t="str">
        <f t="shared" si="59"/>
        <v>Wed</v>
      </c>
      <c r="E334" s="11" t="str">
        <f t="shared" si="60"/>
        <v>10AM-2PM</v>
      </c>
      <c r="F334" s="10" t="str">
        <f t="shared" ca="1" si="61"/>
        <v>Approved</v>
      </c>
      <c r="G334" s="10">
        <f t="shared" si="62"/>
        <v>43859</v>
      </c>
      <c r="H334" s="11" t="str">
        <f t="shared" si="63"/>
        <v>SUVEND0000361</v>
      </c>
      <c r="I334" s="11">
        <f t="shared" si="64"/>
        <v>0</v>
      </c>
      <c r="J334" s="11" t="str">
        <f>Table2[[#This Row],[Neighborhood]]</f>
        <v>Downtown</v>
      </c>
      <c r="K334" s="11" t="str">
        <f t="shared" si="65"/>
        <v>Food Vehicle</v>
      </c>
      <c r="L334" s="12">
        <f t="shared" si="66"/>
        <v>0</v>
      </c>
    </row>
    <row r="335" spans="1:12" ht="15.75" x14ac:dyDescent="0.25">
      <c r="A335" s="11" t="str">
        <f t="shared" si="56"/>
        <v>601 Pine St</v>
      </c>
      <c r="B335" s="11" t="str">
        <f t="shared" si="57"/>
        <v>A</v>
      </c>
      <c r="C335" s="11" t="str">
        <f t="shared" si="58"/>
        <v>JJ Froyogo</v>
      </c>
      <c r="D335" s="11" t="str">
        <f t="shared" si="59"/>
        <v>Thurs</v>
      </c>
      <c r="E335" s="11" t="str">
        <f t="shared" si="60"/>
        <v>10AM-2PM</v>
      </c>
      <c r="F335" s="10" t="str">
        <f t="shared" ca="1" si="61"/>
        <v>Approved</v>
      </c>
      <c r="G335" s="10">
        <f t="shared" si="62"/>
        <v>43859</v>
      </c>
      <c r="H335" s="11" t="str">
        <f t="shared" si="63"/>
        <v>SUVEND0000361</v>
      </c>
      <c r="I335" s="11">
        <f t="shared" si="64"/>
        <v>0</v>
      </c>
      <c r="J335" s="11" t="str">
        <f>Table2[[#This Row],[Neighborhood]]</f>
        <v>Downtown</v>
      </c>
      <c r="K335" s="11" t="str">
        <f t="shared" si="65"/>
        <v>Food Vehicle</v>
      </c>
      <c r="L335" s="12">
        <f t="shared" si="66"/>
        <v>0</v>
      </c>
    </row>
    <row r="336" spans="1:12" ht="15.75" x14ac:dyDescent="0.25">
      <c r="A336" s="11" t="str">
        <f t="shared" si="56"/>
        <v>601 Pine St</v>
      </c>
      <c r="B336" s="11" t="str">
        <f t="shared" si="57"/>
        <v>A</v>
      </c>
      <c r="C336" s="11" t="str">
        <f t="shared" si="58"/>
        <v>JJ Froyogo</v>
      </c>
      <c r="D336" s="11" t="str">
        <f t="shared" si="59"/>
        <v>Fri</v>
      </c>
      <c r="E336" s="11" t="str">
        <f t="shared" si="60"/>
        <v>10AM-2PM</v>
      </c>
      <c r="F336" s="10" t="str">
        <f t="shared" ca="1" si="61"/>
        <v>Approved</v>
      </c>
      <c r="G336" s="10">
        <f t="shared" si="62"/>
        <v>43859</v>
      </c>
      <c r="H336" s="11" t="str">
        <f t="shared" si="63"/>
        <v>SUVEND0000361</v>
      </c>
      <c r="I336" s="11">
        <f t="shared" si="64"/>
        <v>0</v>
      </c>
      <c r="J336" s="11" t="str">
        <f>Table2[[#This Row],[Neighborhood]]</f>
        <v>Downtown</v>
      </c>
      <c r="K336" s="11" t="str">
        <f t="shared" si="65"/>
        <v>Food Vehicle</v>
      </c>
      <c r="L336" s="12">
        <f t="shared" si="66"/>
        <v>0</v>
      </c>
    </row>
    <row r="337" spans="1:12" ht="15.75" x14ac:dyDescent="0.25">
      <c r="A337" s="11" t="str">
        <f t="shared" si="56"/>
        <v>601 Pine St</v>
      </c>
      <c r="B337" s="11" t="str">
        <f t="shared" si="57"/>
        <v>A</v>
      </c>
      <c r="C337" s="11" t="str">
        <f t="shared" si="58"/>
        <v>Dreamy Drinks</v>
      </c>
      <c r="D337" s="11" t="str">
        <f t="shared" si="59"/>
        <v>Sat</v>
      </c>
      <c r="E337" s="11" t="str">
        <f t="shared" si="60"/>
        <v>10AM-2PM, 4PM-8PM</v>
      </c>
      <c r="F337" s="10" t="str">
        <f t="shared" ca="1" si="61"/>
        <v>Expires on</v>
      </c>
      <c r="G337" s="10">
        <f t="shared" si="62"/>
        <v>44500</v>
      </c>
      <c r="H337" s="11" t="str">
        <f t="shared" si="63"/>
        <v>SUVEND0000343</v>
      </c>
      <c r="I337" s="11">
        <f t="shared" si="64"/>
        <v>0</v>
      </c>
      <c r="J337" s="11" t="str">
        <f>Table2[[#This Row],[Neighborhood]]</f>
        <v>Downtown</v>
      </c>
      <c r="K337" s="11" t="str">
        <f t="shared" si="65"/>
        <v>Food Vehicle</v>
      </c>
      <c r="L337" s="12">
        <f t="shared" si="66"/>
        <v>0</v>
      </c>
    </row>
    <row r="338" spans="1:12" ht="15.75" x14ac:dyDescent="0.25">
      <c r="A338" s="11" t="str">
        <f t="shared" si="56"/>
        <v>601 Pine St</v>
      </c>
      <c r="B338" s="11" t="str">
        <f t="shared" si="57"/>
        <v>A</v>
      </c>
      <c r="C338" s="11" t="str">
        <f t="shared" si="58"/>
        <v>Dreamy Drinks</v>
      </c>
      <c r="D338" s="11" t="str">
        <f t="shared" si="59"/>
        <v>Sun</v>
      </c>
      <c r="E338" s="11" t="str">
        <f t="shared" si="60"/>
        <v>10AM-2PM, 4PM-8PM</v>
      </c>
      <c r="F338" s="10" t="str">
        <f t="shared" ca="1" si="61"/>
        <v>Expires on</v>
      </c>
      <c r="G338" s="10">
        <f t="shared" si="62"/>
        <v>44500</v>
      </c>
      <c r="H338" s="11" t="str">
        <f t="shared" si="63"/>
        <v>SUVEND0000343</v>
      </c>
      <c r="I338" s="11">
        <f t="shared" si="64"/>
        <v>0</v>
      </c>
      <c r="J338" s="11" t="str">
        <f>Table2[[#This Row],[Neighborhood]]</f>
        <v>Downtown</v>
      </c>
      <c r="K338" s="11" t="str">
        <f t="shared" si="65"/>
        <v>Food Vehicle</v>
      </c>
      <c r="L338" s="12">
        <f t="shared" si="66"/>
        <v>0</v>
      </c>
    </row>
    <row r="339" spans="1:12" ht="15.75" x14ac:dyDescent="0.25">
      <c r="A339" s="11" t="str">
        <f t="shared" si="56"/>
        <v>850 Republican St</v>
      </c>
      <c r="B339" s="11" t="str">
        <f t="shared" si="57"/>
        <v>A</v>
      </c>
      <c r="C339" s="11" t="str">
        <f t="shared" si="58"/>
        <v>Bumba Truck</v>
      </c>
      <c r="D339" s="11" t="str">
        <f t="shared" si="59"/>
        <v>Mon</v>
      </c>
      <c r="E339" s="11" t="str">
        <f t="shared" si="60"/>
        <v>10AM-2PM</v>
      </c>
      <c r="F339" s="10" t="str">
        <f t="shared" ca="1" si="61"/>
        <v>Expires on</v>
      </c>
      <c r="G339" s="10">
        <f t="shared" si="62"/>
        <v>44500</v>
      </c>
      <c r="H339" s="11">
        <f t="shared" si="63"/>
        <v>402098</v>
      </c>
      <c r="I339" s="11">
        <f t="shared" si="64"/>
        <v>637</v>
      </c>
      <c r="J339" s="11" t="str">
        <f>Table2[[#This Row],[Neighborhood]]</f>
        <v>South Lake Union</v>
      </c>
      <c r="K339" s="11" t="str">
        <f t="shared" si="65"/>
        <v>Food Vehicle</v>
      </c>
      <c r="L339" s="12">
        <f t="shared" si="66"/>
        <v>0</v>
      </c>
    </row>
    <row r="340" spans="1:12" ht="15.75" x14ac:dyDescent="0.25">
      <c r="A340" s="11" t="str">
        <f t="shared" si="56"/>
        <v>850 Republican St</v>
      </c>
      <c r="B340" s="11" t="str">
        <f t="shared" si="57"/>
        <v>A</v>
      </c>
      <c r="C340" s="11" t="str">
        <f t="shared" si="58"/>
        <v>Tuk Tuk Mobile Feast</v>
      </c>
      <c r="D340" s="11" t="str">
        <f t="shared" si="59"/>
        <v>Tue</v>
      </c>
      <c r="E340" s="11" t="str">
        <f t="shared" si="60"/>
        <v>10AM-2PM</v>
      </c>
      <c r="F340" s="10" t="str">
        <f t="shared" ca="1" si="61"/>
        <v>Expires on</v>
      </c>
      <c r="G340" s="10">
        <f t="shared" si="62"/>
        <v>44500</v>
      </c>
      <c r="H340" s="11" t="str">
        <f t="shared" si="63"/>
        <v>SUVEND0000256</v>
      </c>
      <c r="I340" s="11">
        <f t="shared" si="64"/>
        <v>0</v>
      </c>
      <c r="J340" s="11" t="str">
        <f>Table2[[#This Row],[Neighborhood]]</f>
        <v>South Lake Union</v>
      </c>
      <c r="K340" s="11" t="str">
        <f t="shared" si="65"/>
        <v>Food Vehicle</v>
      </c>
      <c r="L340" s="12">
        <f t="shared" si="66"/>
        <v>0</v>
      </c>
    </row>
    <row r="341" spans="1:12" ht="15.75" x14ac:dyDescent="0.25">
      <c r="A341" s="11" t="str">
        <f t="shared" si="56"/>
        <v>850 Republican St</v>
      </c>
      <c r="B341" s="11" t="str">
        <f t="shared" si="57"/>
        <v>A</v>
      </c>
      <c r="C341" s="11" t="str">
        <f t="shared" si="58"/>
        <v>Yummy Catch food Truck</v>
      </c>
      <c r="D341" s="11" t="str">
        <f t="shared" si="59"/>
        <v>Wed</v>
      </c>
      <c r="E341" s="11" t="str">
        <f t="shared" si="60"/>
        <v>10AM-2PM</v>
      </c>
      <c r="F341" s="10" t="str">
        <f t="shared" ca="1" si="61"/>
        <v>Expires on</v>
      </c>
      <c r="G341" s="10">
        <f t="shared" si="62"/>
        <v>44500</v>
      </c>
      <c r="H341" s="11" t="str">
        <f t="shared" si="63"/>
        <v>SUVEND0000341</v>
      </c>
      <c r="I341" s="11">
        <f t="shared" si="64"/>
        <v>0</v>
      </c>
      <c r="J341" s="11" t="str">
        <f>Table2[[#This Row],[Neighborhood]]</f>
        <v>South Lake Union</v>
      </c>
      <c r="K341" s="11" t="str">
        <f t="shared" si="65"/>
        <v>Food Vehicle</v>
      </c>
      <c r="L341" s="12">
        <f t="shared" si="66"/>
        <v>0</v>
      </c>
    </row>
    <row r="342" spans="1:12" ht="15.75" x14ac:dyDescent="0.25">
      <c r="A342" s="11" t="str">
        <f t="shared" si="56"/>
        <v>850 Republican St</v>
      </c>
      <c r="B342" s="11" t="str">
        <f t="shared" si="57"/>
        <v>A</v>
      </c>
      <c r="C342" s="11" t="str">
        <f t="shared" si="58"/>
        <v>Yummy Catch food Truck</v>
      </c>
      <c r="D342" s="11" t="str">
        <f t="shared" si="59"/>
        <v>Thu</v>
      </c>
      <c r="E342" s="11" t="str">
        <f t="shared" si="60"/>
        <v>10AM-2PM</v>
      </c>
      <c r="F342" s="10" t="str">
        <f t="shared" ca="1" si="61"/>
        <v>Expires on</v>
      </c>
      <c r="G342" s="10">
        <f t="shared" si="62"/>
        <v>44500</v>
      </c>
      <c r="H342" s="11" t="str">
        <f t="shared" si="63"/>
        <v>SUVEND0000204</v>
      </c>
      <c r="I342" s="11">
        <f t="shared" si="64"/>
        <v>0</v>
      </c>
      <c r="J342" s="11" t="str">
        <f>Table2[[#This Row],[Neighborhood]]</f>
        <v>South Lake Union</v>
      </c>
      <c r="K342" s="11" t="str">
        <f t="shared" si="65"/>
        <v>Food Vehicle</v>
      </c>
      <c r="L342" s="12">
        <f t="shared" si="66"/>
        <v>0</v>
      </c>
    </row>
    <row r="343" spans="1:12" ht="15.75" x14ac:dyDescent="0.25">
      <c r="A343" s="11" t="str">
        <f t="shared" si="56"/>
        <v>850 Republican St</v>
      </c>
      <c r="B343" s="11" t="str">
        <f t="shared" si="57"/>
        <v>A</v>
      </c>
      <c r="C343" s="11" t="str">
        <f t="shared" si="58"/>
        <v>Chebogz</v>
      </c>
      <c r="D343" s="11" t="str">
        <f t="shared" si="59"/>
        <v>Fri</v>
      </c>
      <c r="E343" s="11" t="str">
        <f t="shared" si="60"/>
        <v>10AM-2PM</v>
      </c>
      <c r="F343" s="10" t="str">
        <f t="shared" ca="1" si="61"/>
        <v>Review Pending</v>
      </c>
      <c r="G343" s="10">
        <f t="shared" si="62"/>
        <v>44094</v>
      </c>
      <c r="H343" s="11" t="str">
        <f t="shared" si="63"/>
        <v>SUVEND0000517</v>
      </c>
      <c r="I343" s="11">
        <f t="shared" si="64"/>
        <v>0</v>
      </c>
      <c r="J343" s="11" t="str">
        <f>Table2[[#This Row],[Neighborhood]]</f>
        <v>South Lake Union</v>
      </c>
      <c r="K343" s="11" t="str">
        <f t="shared" si="65"/>
        <v>Food Vehicle</v>
      </c>
      <c r="L343" s="12">
        <f t="shared" si="66"/>
        <v>0</v>
      </c>
    </row>
    <row r="344" spans="1:12" ht="15.75" x14ac:dyDescent="0.25">
      <c r="A344" s="11" t="str">
        <f t="shared" si="56"/>
        <v>964 Republican St</v>
      </c>
      <c r="B344" s="11" t="str">
        <f t="shared" si="57"/>
        <v>A</v>
      </c>
      <c r="C344" s="11" t="str">
        <f t="shared" si="58"/>
        <v>Sam Choy's</v>
      </c>
      <c r="D344" s="11" t="str">
        <f t="shared" si="59"/>
        <v>Mon</v>
      </c>
      <c r="E344" s="11" t="str">
        <f t="shared" si="60"/>
        <v>10AM-2PM</v>
      </c>
      <c r="F344" s="10" t="str">
        <f t="shared" ca="1" si="61"/>
        <v>Review Pending</v>
      </c>
      <c r="G344" s="10">
        <f t="shared" si="62"/>
        <v>43989</v>
      </c>
      <c r="H344" s="11" t="str">
        <f t="shared" si="63"/>
        <v>SUVEND0000488</v>
      </c>
      <c r="I344" s="11">
        <f t="shared" si="64"/>
        <v>0</v>
      </c>
      <c r="J344" s="11" t="str">
        <f>Table2[[#This Row],[Neighborhood]]</f>
        <v>South Lake Union</v>
      </c>
      <c r="K344" s="11" t="str">
        <f t="shared" si="65"/>
        <v>Food Vehicle</v>
      </c>
      <c r="L344" s="12">
        <f t="shared" si="66"/>
        <v>0</v>
      </c>
    </row>
    <row r="345" spans="1:12" ht="15.75" x14ac:dyDescent="0.25">
      <c r="A345" s="11" t="str">
        <f t="shared" si="56"/>
        <v>964 Republican St</v>
      </c>
      <c r="B345" s="11" t="str">
        <f t="shared" si="57"/>
        <v>A</v>
      </c>
      <c r="C345" s="11" t="str">
        <f t="shared" si="58"/>
        <v>Lula Salads</v>
      </c>
      <c r="D345" s="11" t="str">
        <f t="shared" si="59"/>
        <v>Tue</v>
      </c>
      <c r="E345" s="11" t="str">
        <f t="shared" si="60"/>
        <v>10AM-2PM</v>
      </c>
      <c r="F345" s="10" t="str">
        <f t="shared" ca="1" si="61"/>
        <v>Expires on</v>
      </c>
      <c r="G345" s="10">
        <f t="shared" si="62"/>
        <v>44500</v>
      </c>
      <c r="H345" s="11">
        <f t="shared" si="63"/>
        <v>407238</v>
      </c>
      <c r="I345" s="11">
        <f t="shared" si="64"/>
        <v>540</v>
      </c>
      <c r="J345" s="11" t="str">
        <f>Table2[[#This Row],[Neighborhood]]</f>
        <v>South Lake Union</v>
      </c>
      <c r="K345" s="11" t="str">
        <f t="shared" si="65"/>
        <v>Food Vehicle</v>
      </c>
      <c r="L345" s="12">
        <f t="shared" si="66"/>
        <v>0</v>
      </c>
    </row>
    <row r="346" spans="1:12" ht="15.75" x14ac:dyDescent="0.25">
      <c r="A346" s="11" t="str">
        <f t="shared" si="56"/>
        <v>964 Republican St</v>
      </c>
      <c r="B346" s="11" t="str">
        <f t="shared" si="57"/>
        <v>A</v>
      </c>
      <c r="C346" s="11">
        <f t="shared" si="58"/>
        <v>0</v>
      </c>
      <c r="D346" s="11" t="str">
        <f t="shared" si="59"/>
        <v>Wed</v>
      </c>
      <c r="E346" s="11" t="str">
        <f t="shared" si="60"/>
        <v>10AM-2PM</v>
      </c>
      <c r="F346" s="10" t="str">
        <f t="shared" si="61"/>
        <v>Accepting Applications</v>
      </c>
      <c r="G346" s="10">
        <f t="shared" si="62"/>
        <v>0</v>
      </c>
      <c r="H346" s="11">
        <f t="shared" si="63"/>
        <v>0</v>
      </c>
      <c r="I346" s="11">
        <f t="shared" si="64"/>
        <v>0</v>
      </c>
      <c r="J346" s="11" t="str">
        <f>Table2[[#This Row],[Neighborhood]]</f>
        <v>South Lake Union</v>
      </c>
      <c r="K346" s="11" t="str">
        <f t="shared" si="65"/>
        <v>Food Vehicle</v>
      </c>
      <c r="L346" s="12">
        <f t="shared" si="66"/>
        <v>0</v>
      </c>
    </row>
    <row r="347" spans="1:12" ht="15.75" x14ac:dyDescent="0.25">
      <c r="A347" s="11" t="str">
        <f t="shared" si="56"/>
        <v>964 Republican St</v>
      </c>
      <c r="B347" s="11" t="str">
        <f t="shared" si="57"/>
        <v>A</v>
      </c>
      <c r="C347" s="11" t="str">
        <f t="shared" si="58"/>
        <v>Lula Salads</v>
      </c>
      <c r="D347" s="11" t="str">
        <f t="shared" si="59"/>
        <v>Thu</v>
      </c>
      <c r="E347" s="11" t="str">
        <f t="shared" si="60"/>
        <v>10AM-2PM</v>
      </c>
      <c r="F347" s="10" t="str">
        <f t="shared" ca="1" si="61"/>
        <v>Expires on</v>
      </c>
      <c r="G347" s="10">
        <f t="shared" si="62"/>
        <v>44500</v>
      </c>
      <c r="H347" s="11">
        <f t="shared" si="63"/>
        <v>407238</v>
      </c>
      <c r="I347" s="11">
        <f t="shared" si="64"/>
        <v>540</v>
      </c>
      <c r="J347" s="11" t="str">
        <f>Table2[[#This Row],[Neighborhood]]</f>
        <v>South Lake Union</v>
      </c>
      <c r="K347" s="11" t="str">
        <f t="shared" si="65"/>
        <v>Food Vehicle</v>
      </c>
      <c r="L347" s="12">
        <f t="shared" si="66"/>
        <v>0</v>
      </c>
    </row>
    <row r="348" spans="1:12" ht="15.75" x14ac:dyDescent="0.25">
      <c r="A348" s="11" t="str">
        <f t="shared" si="56"/>
        <v>964 Republican St</v>
      </c>
      <c r="B348" s="11" t="str">
        <f t="shared" si="57"/>
        <v>A</v>
      </c>
      <c r="C348" s="11" t="str">
        <f t="shared" si="58"/>
        <v>Bai Tong On Wheels</v>
      </c>
      <c r="D348" s="11" t="str">
        <f t="shared" si="59"/>
        <v>Fri</v>
      </c>
      <c r="E348" s="11" t="str">
        <f t="shared" si="60"/>
        <v>10AM-2PM</v>
      </c>
      <c r="F348" s="10" t="str">
        <f t="shared" ca="1" si="61"/>
        <v>Expires on</v>
      </c>
      <c r="G348" s="10">
        <f t="shared" si="62"/>
        <v>44500</v>
      </c>
      <c r="H348" s="11" t="str">
        <f t="shared" si="63"/>
        <v>SUVEND0000462</v>
      </c>
      <c r="I348" s="11">
        <f t="shared" si="64"/>
        <v>0</v>
      </c>
      <c r="J348" s="11" t="str">
        <f>Table2[[#This Row],[Neighborhood]]</f>
        <v>South Lake Union</v>
      </c>
      <c r="K348" s="11" t="str">
        <f t="shared" si="65"/>
        <v>Food Vehicle</v>
      </c>
      <c r="L348" s="12">
        <f t="shared" si="66"/>
        <v>0</v>
      </c>
    </row>
    <row r="349" spans="1:12" ht="15.75" x14ac:dyDescent="0.25">
      <c r="A349" s="11" t="str">
        <f t="shared" si="56"/>
        <v>1016 Republican St</v>
      </c>
      <c r="B349" s="11" t="str">
        <f t="shared" si="57"/>
        <v>A</v>
      </c>
      <c r="C349" s="11">
        <f t="shared" si="58"/>
        <v>0</v>
      </c>
      <c r="D349" s="11" t="str">
        <f t="shared" si="59"/>
        <v/>
      </c>
      <c r="E349" s="11" t="str">
        <f t="shared" si="60"/>
        <v>Not Eligible</v>
      </c>
      <c r="F349" s="10" t="str">
        <f t="shared" ca="1" si="61"/>
        <v>Not Eligible</v>
      </c>
      <c r="G349" s="10">
        <f t="shared" si="62"/>
        <v>0</v>
      </c>
      <c r="H349" s="11">
        <f t="shared" si="63"/>
        <v>0</v>
      </c>
      <c r="I349" s="11">
        <f t="shared" si="64"/>
        <v>0</v>
      </c>
      <c r="J349" s="11" t="str">
        <f>Table2[[#This Row],[Neighborhood]]</f>
        <v>South Lake Union</v>
      </c>
      <c r="K349" s="11" t="str">
        <f t="shared" si="65"/>
        <v>Food Vehicle</v>
      </c>
      <c r="L349" s="12">
        <f t="shared" si="66"/>
        <v>0</v>
      </c>
    </row>
    <row r="350" spans="1:12" ht="15.75" x14ac:dyDescent="0.25">
      <c r="A350" s="11" t="str">
        <f t="shared" si="56"/>
        <v>800 Stewart St</v>
      </c>
      <c r="B350" s="11" t="str">
        <f t="shared" si="57"/>
        <v>A</v>
      </c>
      <c r="C350" s="11" t="str">
        <f t="shared" si="58"/>
        <v>Buns on Wheels </v>
      </c>
      <c r="D350" s="11" t="str">
        <f t="shared" si="59"/>
        <v>Mon</v>
      </c>
      <c r="E350" s="11" t="str">
        <f t="shared" si="60"/>
        <v>10AM-2PM</v>
      </c>
      <c r="F350" s="10" t="str">
        <f t="shared" ca="1" si="61"/>
        <v>Approved</v>
      </c>
      <c r="G350" s="10">
        <f t="shared" si="62"/>
        <v>43616</v>
      </c>
      <c r="H350" s="11" t="str">
        <f t="shared" si="63"/>
        <v>SUVEND0000106</v>
      </c>
      <c r="I350" s="11">
        <f t="shared" si="64"/>
        <v>0</v>
      </c>
      <c r="J350" s="11" t="str">
        <f>Table2[[#This Row],[Neighborhood]]</f>
        <v>Denny Triangle</v>
      </c>
      <c r="K350" s="11" t="str">
        <f t="shared" si="65"/>
        <v>Food Vehicle</v>
      </c>
      <c r="L350" s="12">
        <f t="shared" si="66"/>
        <v>0</v>
      </c>
    </row>
    <row r="351" spans="1:12" ht="15.75" x14ac:dyDescent="0.25">
      <c r="A351" s="11" t="str">
        <f t="shared" si="56"/>
        <v>800 Stewart St</v>
      </c>
      <c r="B351" s="11" t="str">
        <f t="shared" si="57"/>
        <v>B</v>
      </c>
      <c r="C351" s="11">
        <f t="shared" si="58"/>
        <v>0</v>
      </c>
      <c r="D351" s="11" t="str">
        <f t="shared" si="59"/>
        <v>Mon</v>
      </c>
      <c r="E351" s="11" t="str">
        <f t="shared" si="60"/>
        <v>10AM-2PM</v>
      </c>
      <c r="F351" s="10" t="str">
        <f t="shared" ca="1" si="61"/>
        <v>Not Eligible</v>
      </c>
      <c r="G351" s="10">
        <f t="shared" si="62"/>
        <v>0</v>
      </c>
      <c r="H351" s="11">
        <f t="shared" si="63"/>
        <v>0</v>
      </c>
      <c r="I351" s="11">
        <f t="shared" si="64"/>
        <v>0</v>
      </c>
      <c r="J351" s="11" t="str">
        <f>Table2[[#This Row],[Neighborhood]]</f>
        <v>Denny Triangle</v>
      </c>
      <c r="K351" s="11" t="str">
        <f t="shared" si="65"/>
        <v>Food Vehicle</v>
      </c>
      <c r="L351" s="12" t="str">
        <f t="shared" si="66"/>
        <v>Truck and Trailer Hitched on Monday </v>
      </c>
    </row>
    <row r="352" spans="1:12" ht="15.75" x14ac:dyDescent="0.25">
      <c r="A352" s="11" t="str">
        <f t="shared" si="56"/>
        <v>800 Stewart St</v>
      </c>
      <c r="B352" s="11" t="str">
        <f t="shared" si="57"/>
        <v>A</v>
      </c>
      <c r="C352" s="11" t="str">
        <f t="shared" si="58"/>
        <v xml:space="preserve">Buns on Wheels </v>
      </c>
      <c r="D352" s="11" t="str">
        <f t="shared" si="59"/>
        <v>Tue</v>
      </c>
      <c r="E352" s="11" t="str">
        <f t="shared" si="60"/>
        <v>10AM-2PM</v>
      </c>
      <c r="F352" s="10" t="str">
        <f t="shared" ca="1" si="61"/>
        <v>Approved</v>
      </c>
      <c r="G352" s="10">
        <f t="shared" si="62"/>
        <v>44500</v>
      </c>
      <c r="H352" s="11" t="str">
        <f t="shared" si="63"/>
        <v>SUVEND0000106</v>
      </c>
      <c r="I352" s="11">
        <f t="shared" si="64"/>
        <v>0</v>
      </c>
      <c r="J352" s="11" t="str">
        <f>Table2[[#This Row],[Neighborhood]]</f>
        <v>Denny Triangle</v>
      </c>
      <c r="K352" s="11" t="str">
        <f t="shared" si="65"/>
        <v>Food Vehicle</v>
      </c>
      <c r="L352" s="12" t="str">
        <f t="shared" si="66"/>
        <v>Buns will unhitch on Tuesdays</v>
      </c>
    </row>
    <row r="353" spans="1:12" ht="15.75" x14ac:dyDescent="0.25">
      <c r="A353" s="11" t="str">
        <f t="shared" si="56"/>
        <v>800 Stewart St</v>
      </c>
      <c r="B353" s="11" t="str">
        <f t="shared" si="57"/>
        <v>B</v>
      </c>
      <c r="C353" s="11" t="str">
        <f t="shared" si="58"/>
        <v>Roll Pod</v>
      </c>
      <c r="D353" s="11" t="str">
        <f t="shared" si="59"/>
        <v>Tue</v>
      </c>
      <c r="E353" s="11" t="str">
        <f t="shared" si="60"/>
        <v>10AM-2PM</v>
      </c>
      <c r="F353" s="10" t="str">
        <f t="shared" ca="1" si="61"/>
        <v>Review Pending</v>
      </c>
      <c r="G353" s="10">
        <f t="shared" si="62"/>
        <v>44033</v>
      </c>
      <c r="H353" s="11" t="str">
        <f t="shared" si="63"/>
        <v>SUVEND0000493</v>
      </c>
      <c r="I353" s="11">
        <f t="shared" si="64"/>
        <v>0</v>
      </c>
      <c r="J353" s="11" t="str">
        <f>Table2[[#This Row],[Neighborhood]]</f>
        <v>Denny Triangle</v>
      </c>
      <c r="K353" s="11" t="str">
        <f t="shared" si="65"/>
        <v>Food Vehicle</v>
      </c>
      <c r="L353" s="12">
        <f t="shared" si="66"/>
        <v>0</v>
      </c>
    </row>
    <row r="354" spans="1:12" ht="15.75" x14ac:dyDescent="0.25">
      <c r="A354" s="11" t="str">
        <f t="shared" si="56"/>
        <v>800 Stewart St</v>
      </c>
      <c r="B354" s="11" t="str">
        <f t="shared" si="57"/>
        <v>A</v>
      </c>
      <c r="C354" s="11" t="str">
        <f t="shared" si="58"/>
        <v>Thai-U-Up</v>
      </c>
      <c r="D354" s="11" t="str">
        <f t="shared" si="59"/>
        <v>Wed</v>
      </c>
      <c r="E354" s="11" t="str">
        <f t="shared" si="60"/>
        <v>10AM-2PM</v>
      </c>
      <c r="F354" s="10" t="str">
        <f t="shared" ca="1" si="61"/>
        <v>Expires on</v>
      </c>
      <c r="G354" s="10">
        <f t="shared" si="62"/>
        <v>44500</v>
      </c>
      <c r="H354" s="11" t="str">
        <f t="shared" si="63"/>
        <v>SUVEND0000292</v>
      </c>
      <c r="I354" s="11">
        <f t="shared" si="64"/>
        <v>0</v>
      </c>
      <c r="J354" s="11" t="str">
        <f>Table2[[#This Row],[Neighborhood]]</f>
        <v>Denny Triangle</v>
      </c>
      <c r="K354" s="11" t="str">
        <f t="shared" si="65"/>
        <v>Food Vehicle</v>
      </c>
      <c r="L354" s="12">
        <f t="shared" si="66"/>
        <v>0</v>
      </c>
    </row>
    <row r="355" spans="1:12" ht="15.75" x14ac:dyDescent="0.25">
      <c r="A355" s="11" t="str">
        <f t="shared" si="56"/>
        <v>800 Stewart St</v>
      </c>
      <c r="B355" s="11" t="str">
        <f t="shared" si="57"/>
        <v>B</v>
      </c>
      <c r="C355" s="11">
        <f t="shared" si="58"/>
        <v>0</v>
      </c>
      <c r="D355" s="11" t="str">
        <f t="shared" si="59"/>
        <v>Wed</v>
      </c>
      <c r="E355" s="11" t="str">
        <f t="shared" si="60"/>
        <v>10AM-2PM</v>
      </c>
      <c r="F355" s="10" t="str">
        <f t="shared" ca="1" si="61"/>
        <v>Not Eligible</v>
      </c>
      <c r="G355" s="10">
        <f t="shared" si="62"/>
        <v>0</v>
      </c>
      <c r="H355" s="11">
        <f t="shared" si="63"/>
        <v>0</v>
      </c>
      <c r="I355" s="11">
        <f t="shared" si="64"/>
        <v>0</v>
      </c>
      <c r="J355" s="11" t="str">
        <f>Table2[[#This Row],[Neighborhood]]</f>
        <v>Denny Triangle</v>
      </c>
      <c r="K355" s="11" t="str">
        <f t="shared" si="65"/>
        <v>Food Vehicle</v>
      </c>
      <c r="L355" s="12" t="str">
        <f t="shared" si="66"/>
        <v>Truck and Trailer Hitched on Wednesday </v>
      </c>
    </row>
    <row r="356" spans="1:12" ht="15.75" x14ac:dyDescent="0.25">
      <c r="A356" s="11" t="str">
        <f t="shared" si="56"/>
        <v>800 Stewart St</v>
      </c>
      <c r="B356" s="11" t="str">
        <f t="shared" si="57"/>
        <v>A</v>
      </c>
      <c r="C356" s="11" t="str">
        <f t="shared" si="58"/>
        <v>Buns on Wheels</v>
      </c>
      <c r="D356" s="11" t="str">
        <f t="shared" si="59"/>
        <v>Thu</v>
      </c>
      <c r="E356" s="11" t="str">
        <f t="shared" si="60"/>
        <v>10AM-2PM</v>
      </c>
      <c r="F356" s="10" t="str">
        <f t="shared" ca="1" si="61"/>
        <v>Approved</v>
      </c>
      <c r="G356" s="10">
        <f t="shared" si="62"/>
        <v>43616</v>
      </c>
      <c r="H356" s="11" t="str">
        <f t="shared" si="63"/>
        <v>SUVEND0000106</v>
      </c>
      <c r="I356" s="11">
        <f t="shared" si="64"/>
        <v>0</v>
      </c>
      <c r="J356" s="11" t="str">
        <f>Table2[[#This Row],[Neighborhood]]</f>
        <v>Denny Triangle</v>
      </c>
      <c r="K356" s="11" t="str">
        <f t="shared" si="65"/>
        <v>Food Vehicle</v>
      </c>
      <c r="L356" s="12" t="str">
        <f t="shared" si="66"/>
        <v xml:space="preserve">Truck and Trailer Hitched on Thursday </v>
      </c>
    </row>
    <row r="357" spans="1:12" ht="15.75" x14ac:dyDescent="0.25">
      <c r="A357" s="11" t="str">
        <f t="shared" si="56"/>
        <v>800 Stewart St</v>
      </c>
      <c r="B357" s="11" t="str">
        <f t="shared" si="57"/>
        <v>B</v>
      </c>
      <c r="C357" s="11" t="str">
        <f t="shared" si="58"/>
        <v>Buddha Bruddah</v>
      </c>
      <c r="D357" s="11" t="str">
        <f t="shared" si="59"/>
        <v>Thu</v>
      </c>
      <c r="E357" s="11" t="str">
        <f t="shared" si="60"/>
        <v>10AM-2PM</v>
      </c>
      <c r="F357" s="10" t="str">
        <f t="shared" ca="1" si="61"/>
        <v>Expires on</v>
      </c>
      <c r="G357" s="10">
        <f t="shared" si="62"/>
        <v>44500</v>
      </c>
      <c r="H357" s="11" t="str">
        <f t="shared" si="63"/>
        <v>SUVEND0000385</v>
      </c>
      <c r="I357" s="11">
        <f t="shared" si="64"/>
        <v>0</v>
      </c>
      <c r="J357" s="11" t="str">
        <f>Table2[[#This Row],[Neighborhood]]</f>
        <v>Denny Triangle</v>
      </c>
      <c r="K357" s="11" t="str">
        <f t="shared" si="65"/>
        <v>Food Vehicle</v>
      </c>
      <c r="L357" s="12" t="str">
        <f t="shared" si="66"/>
        <v xml:space="preserve">Truck and Trailer Unhitched on Friday </v>
      </c>
    </row>
    <row r="358" spans="1:12" ht="15.75" x14ac:dyDescent="0.25">
      <c r="A358" s="11" t="str">
        <f t="shared" si="56"/>
        <v>800 Stewart St</v>
      </c>
      <c r="B358" s="11" t="str">
        <f t="shared" si="57"/>
        <v>A</v>
      </c>
      <c r="C358" s="11" t="str">
        <f t="shared" si="58"/>
        <v>Thai-U-Up</v>
      </c>
      <c r="D358" s="11" t="str">
        <f t="shared" si="59"/>
        <v>Fri</v>
      </c>
      <c r="E358" s="11" t="str">
        <f t="shared" si="60"/>
        <v>10AM-2PM</v>
      </c>
      <c r="F358" s="10" t="str">
        <f t="shared" ca="1" si="61"/>
        <v>Expires on</v>
      </c>
      <c r="G358" s="10">
        <f t="shared" si="62"/>
        <v>44500</v>
      </c>
      <c r="H358" s="11" t="str">
        <f t="shared" si="63"/>
        <v>SUVEND0000292</v>
      </c>
      <c r="I358" s="11">
        <f t="shared" si="64"/>
        <v>0</v>
      </c>
      <c r="J358" s="11" t="str">
        <f>Table2[[#This Row],[Neighborhood]]</f>
        <v>Denny Triangle</v>
      </c>
      <c r="K358" s="11" t="str">
        <f t="shared" si="65"/>
        <v>Food Vehicle</v>
      </c>
      <c r="L358" s="12">
        <f t="shared" si="66"/>
        <v>0</v>
      </c>
    </row>
    <row r="359" spans="1:12" ht="15.75" x14ac:dyDescent="0.25">
      <c r="A359" s="11" t="str">
        <f t="shared" si="56"/>
        <v>800 Stewart St</v>
      </c>
      <c r="B359" s="11" t="str">
        <f t="shared" si="57"/>
        <v>B</v>
      </c>
      <c r="C359" s="11" t="str">
        <f t="shared" si="58"/>
        <v xml:space="preserve">Peasant Food Manifesto </v>
      </c>
      <c r="D359" s="11" t="str">
        <f t="shared" si="59"/>
        <v>Fri</v>
      </c>
      <c r="E359" s="11" t="str">
        <f t="shared" si="60"/>
        <v>10AM-2PM</v>
      </c>
      <c r="F359" s="10" t="str">
        <f t="shared" ca="1" si="61"/>
        <v>Expires on</v>
      </c>
      <c r="G359" s="10">
        <f t="shared" si="62"/>
        <v>44500</v>
      </c>
      <c r="H359" s="11">
        <f t="shared" si="63"/>
        <v>406235</v>
      </c>
      <c r="I359" s="11">
        <f t="shared" si="64"/>
        <v>561</v>
      </c>
      <c r="J359" s="11" t="str">
        <f>Table2[[#This Row],[Neighborhood]]</f>
        <v>Denny Triangle</v>
      </c>
      <c r="K359" s="11" t="str">
        <f t="shared" si="65"/>
        <v>Food Vehicle</v>
      </c>
      <c r="L359" s="12">
        <f t="shared" si="66"/>
        <v>0</v>
      </c>
    </row>
    <row r="360" spans="1:12" ht="15.75" x14ac:dyDescent="0.25">
      <c r="A360" s="11" t="str">
        <f t="shared" si="56"/>
        <v>801 Stewart St</v>
      </c>
      <c r="B360" s="11" t="str">
        <f t="shared" si="57"/>
        <v>A</v>
      </c>
      <c r="C360" s="11" t="str">
        <f t="shared" si="58"/>
        <v>Buddha Bruddah</v>
      </c>
      <c r="D360" s="11" t="str">
        <f t="shared" si="59"/>
        <v>Mon</v>
      </c>
      <c r="E360" s="11" t="str">
        <f t="shared" si="60"/>
        <v>10AM-2PM</v>
      </c>
      <c r="F360" s="10" t="str">
        <f t="shared" ca="1" si="61"/>
        <v>Approved</v>
      </c>
      <c r="G360" s="10">
        <f t="shared" si="62"/>
        <v>43972</v>
      </c>
      <c r="H360" s="11" t="str">
        <f t="shared" si="63"/>
        <v>SUVEND0000484</v>
      </c>
      <c r="I360" s="11">
        <f t="shared" si="64"/>
        <v>0</v>
      </c>
      <c r="J360" s="11" t="str">
        <f>Table2[[#This Row],[Neighborhood]]</f>
        <v>Denny Triangle</v>
      </c>
      <c r="K360" s="11" t="str">
        <f t="shared" si="65"/>
        <v>Food Vehicle</v>
      </c>
      <c r="L360" s="12">
        <f t="shared" si="66"/>
        <v>0</v>
      </c>
    </row>
    <row r="361" spans="1:12" ht="15.75" x14ac:dyDescent="0.25">
      <c r="A361" s="11" t="str">
        <f t="shared" si="56"/>
        <v>801 Stewart St</v>
      </c>
      <c r="B361" s="11" t="str">
        <f t="shared" si="57"/>
        <v>A</v>
      </c>
      <c r="C361" s="11" t="str">
        <f t="shared" si="58"/>
        <v>Buddha Bruddah</v>
      </c>
      <c r="D361" s="11" t="str">
        <f t="shared" si="59"/>
        <v>Wed</v>
      </c>
      <c r="E361" s="11" t="str">
        <f t="shared" si="60"/>
        <v>10AM-2PM</v>
      </c>
      <c r="F361" s="10" t="str">
        <f t="shared" ca="1" si="61"/>
        <v>Approved</v>
      </c>
      <c r="G361" s="10">
        <f t="shared" si="62"/>
        <v>43972</v>
      </c>
      <c r="H361" s="11" t="str">
        <f t="shared" si="63"/>
        <v>SUVEND0000484</v>
      </c>
      <c r="I361" s="11">
        <f t="shared" si="64"/>
        <v>0</v>
      </c>
      <c r="J361" s="11" t="str">
        <f>Table2[[#This Row],[Neighborhood]]</f>
        <v>Denny Triangle</v>
      </c>
      <c r="K361" s="11" t="str">
        <f t="shared" si="65"/>
        <v>Food Vehicle</v>
      </c>
      <c r="L361" s="12">
        <f t="shared" si="66"/>
        <v>0</v>
      </c>
    </row>
    <row r="362" spans="1:12" ht="15.75" x14ac:dyDescent="0.25">
      <c r="A362" s="11" t="str">
        <f t="shared" si="56"/>
        <v>801 Stewart St</v>
      </c>
      <c r="B362" s="11" t="str">
        <f t="shared" si="57"/>
        <v>A</v>
      </c>
      <c r="C362" s="11" t="str">
        <f t="shared" si="58"/>
        <v>Buddha Bruddah</v>
      </c>
      <c r="D362" s="11" t="str">
        <f t="shared" si="59"/>
        <v>Fri</v>
      </c>
      <c r="E362" s="11" t="str">
        <f t="shared" si="60"/>
        <v>10AM-2PM</v>
      </c>
      <c r="F362" s="10" t="str">
        <f t="shared" ca="1" si="61"/>
        <v>Approved</v>
      </c>
      <c r="G362" s="10">
        <f t="shared" si="62"/>
        <v>43972</v>
      </c>
      <c r="H362" s="11" t="str">
        <f t="shared" si="63"/>
        <v>SUVEND0000484</v>
      </c>
      <c r="I362" s="11">
        <f t="shared" si="64"/>
        <v>0</v>
      </c>
      <c r="J362" s="11" t="str">
        <f>Table2[[#This Row],[Neighborhood]]</f>
        <v>Denny Triangle</v>
      </c>
      <c r="K362" s="11" t="str">
        <f t="shared" si="65"/>
        <v>Food Vehicle</v>
      </c>
      <c r="L362" s="12">
        <f t="shared" si="66"/>
        <v>0</v>
      </c>
    </row>
    <row r="363" spans="1:12" ht="15.75" x14ac:dyDescent="0.25">
      <c r="A363" s="11" t="str">
        <f>Location</f>
        <v>820 Stewart St</v>
      </c>
      <c r="B363" s="11" t="str">
        <f t="shared" si="57"/>
        <v>A</v>
      </c>
      <c r="C363" s="11" t="str">
        <f t="shared" si="58"/>
        <v>Thai-U-Up</v>
      </c>
      <c r="D363" s="11" t="str">
        <f t="shared" si="59"/>
        <v>Mon</v>
      </c>
      <c r="E363" s="11" t="str">
        <f t="shared" si="60"/>
        <v>10AM-2PM</v>
      </c>
      <c r="F363" s="10" t="str">
        <f t="shared" ca="1" si="61"/>
        <v>Expires on</v>
      </c>
      <c r="G363" s="10">
        <f t="shared" si="62"/>
        <v>44500</v>
      </c>
      <c r="H363" s="11">
        <f t="shared" si="63"/>
        <v>407233</v>
      </c>
      <c r="I363" s="11">
        <f t="shared" si="64"/>
        <v>576</v>
      </c>
      <c r="J363" s="11" t="str">
        <f>Table2[[#This Row],[Neighborhood]]</f>
        <v>Denny Triangle</v>
      </c>
      <c r="K363" s="11" t="str">
        <f t="shared" si="65"/>
        <v>Food Vehicle</v>
      </c>
      <c r="L363" s="12">
        <f t="shared" si="66"/>
        <v>0</v>
      </c>
    </row>
    <row r="364" spans="1:12" ht="15.75" x14ac:dyDescent="0.25">
      <c r="A364" s="11" t="str">
        <f t="shared" si="56"/>
        <v>820 Stewart St</v>
      </c>
      <c r="B364" s="11" t="str">
        <f t="shared" si="57"/>
        <v>A</v>
      </c>
      <c r="C364" s="11" t="str">
        <f t="shared" si="58"/>
        <v xml:space="preserve">Raney Brothers </v>
      </c>
      <c r="D364" s="11" t="str">
        <f t="shared" si="59"/>
        <v>Tue</v>
      </c>
      <c r="E364" s="11" t="str">
        <f t="shared" si="60"/>
        <v>10AM-2PM</v>
      </c>
      <c r="F364" s="10" t="str">
        <f t="shared" ca="1" si="61"/>
        <v>Review Pending</v>
      </c>
      <c r="G364" s="10">
        <f t="shared" si="62"/>
        <v>43959</v>
      </c>
      <c r="H364" s="11" t="str">
        <f t="shared" si="63"/>
        <v>SUVEND0000471</v>
      </c>
      <c r="I364" s="11">
        <f t="shared" si="64"/>
        <v>0</v>
      </c>
      <c r="J364" s="11" t="str">
        <f>Table2[[#This Row],[Neighborhood]]</f>
        <v>Denny Triangle</v>
      </c>
      <c r="K364" s="11" t="str">
        <f t="shared" si="65"/>
        <v>Food Vehicle</v>
      </c>
      <c r="L364" s="12">
        <f t="shared" si="66"/>
        <v>0</v>
      </c>
    </row>
    <row r="365" spans="1:12" ht="15.75" x14ac:dyDescent="0.25">
      <c r="A365" s="11" t="str">
        <f t="shared" si="56"/>
        <v>820 Stewart St</v>
      </c>
      <c r="B365" s="11" t="str">
        <f t="shared" si="57"/>
        <v>A</v>
      </c>
      <c r="C365" s="11" t="str">
        <f t="shared" si="58"/>
        <v xml:space="preserve">Mo Pockets </v>
      </c>
      <c r="D365" s="11" t="str">
        <f t="shared" si="59"/>
        <v>Wed</v>
      </c>
      <c r="E365" s="11" t="str">
        <f t="shared" si="60"/>
        <v>10AM-2PM</v>
      </c>
      <c r="F365" s="10" t="str">
        <f t="shared" ca="1" si="61"/>
        <v>Review Pending</v>
      </c>
      <c r="G365" s="10">
        <f t="shared" si="62"/>
        <v>43961</v>
      </c>
      <c r="H365" s="11" t="str">
        <f t="shared" si="63"/>
        <v>SUVEND0000483</v>
      </c>
      <c r="I365" s="11">
        <f t="shared" si="64"/>
        <v>0</v>
      </c>
      <c r="J365" s="11" t="str">
        <f>Table2[[#This Row],[Neighborhood]]</f>
        <v>Denny Triangle</v>
      </c>
      <c r="K365" s="11" t="str">
        <f t="shared" si="65"/>
        <v>Food Vehicle</v>
      </c>
      <c r="L365" s="12" t="str">
        <f t="shared" si="66"/>
        <v xml:space="preserve">Zone has a max of 41' and cannot be extended due to loading zone / food establishment use </v>
      </c>
    </row>
    <row r="366" spans="1:12" ht="15.75" x14ac:dyDescent="0.25">
      <c r="A366" s="11" t="str">
        <f t="shared" si="56"/>
        <v>820 Stewart St</v>
      </c>
      <c r="B366" s="11" t="str">
        <f t="shared" si="57"/>
        <v>A</v>
      </c>
      <c r="C366" s="11">
        <f t="shared" si="58"/>
        <v>0</v>
      </c>
      <c r="D366" s="11" t="str">
        <f t="shared" si="59"/>
        <v>Thu</v>
      </c>
      <c r="E366" s="11" t="str">
        <f t="shared" si="60"/>
        <v>10AM-2PM</v>
      </c>
      <c r="F366" s="10" t="str">
        <f t="shared" ca="1" si="61"/>
        <v>Accepting Applications</v>
      </c>
      <c r="G366" s="10">
        <f t="shared" si="62"/>
        <v>43960</v>
      </c>
      <c r="H366" s="11">
        <f t="shared" si="63"/>
        <v>0</v>
      </c>
      <c r="I366" s="11">
        <f t="shared" si="64"/>
        <v>0</v>
      </c>
      <c r="J366" s="11" t="str">
        <f>Table2[[#This Row],[Neighborhood]]</f>
        <v>Denny Triangle</v>
      </c>
      <c r="K366" s="11" t="str">
        <f t="shared" si="65"/>
        <v>Food Vehicle</v>
      </c>
      <c r="L366" s="12">
        <f t="shared" si="66"/>
        <v>0</v>
      </c>
    </row>
    <row r="367" spans="1:12" ht="15.75" x14ac:dyDescent="0.25">
      <c r="A367" s="11" t="str">
        <f t="shared" si="56"/>
        <v>820 Stewart St</v>
      </c>
      <c r="B367" s="11" t="str">
        <f t="shared" si="57"/>
        <v>A</v>
      </c>
      <c r="C367" s="11" t="str">
        <f t="shared" si="58"/>
        <v xml:space="preserve">Raney Brothers </v>
      </c>
      <c r="D367" s="11" t="str">
        <f t="shared" si="59"/>
        <v>Fri</v>
      </c>
      <c r="E367" s="11" t="str">
        <f t="shared" si="60"/>
        <v>10AM-2PM</v>
      </c>
      <c r="F367" s="10" t="str">
        <f t="shared" ca="1" si="61"/>
        <v>Review Pending</v>
      </c>
      <c r="G367" s="10">
        <f t="shared" si="62"/>
        <v>43959</v>
      </c>
      <c r="H367" s="11" t="str">
        <f t="shared" si="63"/>
        <v>SUVEND0000471</v>
      </c>
      <c r="I367" s="11">
        <f t="shared" si="64"/>
        <v>0</v>
      </c>
      <c r="J367" s="11" t="str">
        <f>Table2[[#This Row],[Neighborhood]]</f>
        <v>Denny Triangle</v>
      </c>
      <c r="K367" s="11" t="str">
        <f t="shared" si="65"/>
        <v>Food Vehicle</v>
      </c>
      <c r="L367" s="12">
        <f t="shared" si="66"/>
        <v>0</v>
      </c>
    </row>
    <row r="368" spans="1:12" ht="15.75" x14ac:dyDescent="0.25">
      <c r="A368" s="11" t="str">
        <f t="shared" si="56"/>
        <v>901 Stewart St</v>
      </c>
      <c r="B368" s="11" t="str">
        <f t="shared" si="57"/>
        <v>A</v>
      </c>
      <c r="C368" s="11" t="str">
        <f t="shared" si="58"/>
        <v>Pocket Food Service</v>
      </c>
      <c r="D368" s="11" t="str">
        <f t="shared" si="59"/>
        <v>Mon</v>
      </c>
      <c r="E368" s="11" t="str">
        <f t="shared" si="60"/>
        <v>10AM-2PM</v>
      </c>
      <c r="F368" s="10" t="str">
        <f t="shared" ca="1" si="61"/>
        <v>Applied</v>
      </c>
      <c r="G368" s="10">
        <f t="shared" si="62"/>
        <v>43889</v>
      </c>
      <c r="H368" s="11" t="str">
        <f t="shared" si="63"/>
        <v>SUVEND0000456</v>
      </c>
      <c r="I368" s="11">
        <f t="shared" si="64"/>
        <v>0</v>
      </c>
      <c r="J368" s="11" t="str">
        <f>Table2[[#This Row],[Neighborhood]]</f>
        <v>Denny Triangle</v>
      </c>
      <c r="K368" s="11" t="str">
        <f t="shared" si="65"/>
        <v>Food Vehicle</v>
      </c>
      <c r="L368" s="12">
        <f t="shared" si="66"/>
        <v>0</v>
      </c>
    </row>
    <row r="369" spans="1:12" ht="15.75" x14ac:dyDescent="0.25">
      <c r="A369" s="11" t="str">
        <f t="shared" si="56"/>
        <v>901 Stewart St</v>
      </c>
      <c r="B369" s="11" t="str">
        <f t="shared" si="57"/>
        <v>A</v>
      </c>
      <c r="C369" s="11" t="str">
        <f t="shared" si="58"/>
        <v>Pocket Food Service</v>
      </c>
      <c r="D369" s="11" t="str">
        <f t="shared" si="59"/>
        <v>Tue</v>
      </c>
      <c r="E369" s="11" t="str">
        <f t="shared" si="60"/>
        <v>10AM-2PM</v>
      </c>
      <c r="F369" s="10" t="str">
        <f t="shared" ca="1" si="61"/>
        <v>Expires on</v>
      </c>
      <c r="G369" s="10">
        <f t="shared" si="62"/>
        <v>44500</v>
      </c>
      <c r="H369" s="11" t="str">
        <f t="shared" si="63"/>
        <v>SUVEND0000095</v>
      </c>
      <c r="I369" s="11">
        <f t="shared" si="64"/>
        <v>0</v>
      </c>
      <c r="J369" s="11" t="str">
        <f>Table2[[#This Row],[Neighborhood]]</f>
        <v>Denny Triangle</v>
      </c>
      <c r="K369" s="11" t="str">
        <f t="shared" si="65"/>
        <v>Food Vehicle</v>
      </c>
      <c r="L369" s="12">
        <f t="shared" si="66"/>
        <v>0</v>
      </c>
    </row>
    <row r="370" spans="1:12" ht="15.75" x14ac:dyDescent="0.25">
      <c r="A370" s="11" t="str">
        <f t="shared" si="56"/>
        <v>901 Stewart St</v>
      </c>
      <c r="B370" s="11" t="str">
        <f t="shared" si="57"/>
        <v>A</v>
      </c>
      <c r="C370" s="11" t="str">
        <f t="shared" si="58"/>
        <v>Pocket Food Service</v>
      </c>
      <c r="D370" s="11" t="str">
        <f t="shared" si="59"/>
        <v>Wed</v>
      </c>
      <c r="E370" s="11" t="str">
        <f t="shared" si="60"/>
        <v>10AM-2PM</v>
      </c>
      <c r="F370" s="10" t="str">
        <f t="shared" ca="1" si="61"/>
        <v>Applied</v>
      </c>
      <c r="G370" s="10">
        <f t="shared" si="62"/>
        <v>43889</v>
      </c>
      <c r="H370" s="11" t="str">
        <f t="shared" si="63"/>
        <v>SUVEND0000456</v>
      </c>
      <c r="I370" s="11">
        <f t="shared" si="64"/>
        <v>0</v>
      </c>
      <c r="J370" s="11" t="str">
        <f>Table2[[#This Row],[Neighborhood]]</f>
        <v>Denny Triangle</v>
      </c>
      <c r="K370" s="11" t="str">
        <f t="shared" si="65"/>
        <v>Food Vehicle</v>
      </c>
      <c r="L370" s="12">
        <f t="shared" si="66"/>
        <v>0</v>
      </c>
    </row>
    <row r="371" spans="1:12" ht="15.75" x14ac:dyDescent="0.25">
      <c r="A371" s="11" t="str">
        <f t="shared" si="56"/>
        <v>901 Stewart St</v>
      </c>
      <c r="B371" s="11" t="str">
        <f t="shared" si="57"/>
        <v>A</v>
      </c>
      <c r="C371" s="11" t="str">
        <f t="shared" si="58"/>
        <v>Pocket Food Service</v>
      </c>
      <c r="D371" s="11" t="str">
        <f t="shared" si="59"/>
        <v>Thu</v>
      </c>
      <c r="E371" s="11" t="str">
        <f t="shared" si="60"/>
        <v>10AM-2PM</v>
      </c>
      <c r="F371" s="10" t="str">
        <f t="shared" ca="1" si="61"/>
        <v>Expires on</v>
      </c>
      <c r="G371" s="10">
        <f t="shared" si="62"/>
        <v>44500</v>
      </c>
      <c r="H371" s="11" t="str">
        <f t="shared" si="63"/>
        <v>SUVEND0000095</v>
      </c>
      <c r="I371" s="11">
        <f t="shared" si="64"/>
        <v>0</v>
      </c>
      <c r="J371" s="11" t="str">
        <f>Table2[[#This Row],[Neighborhood]]</f>
        <v>Denny Triangle</v>
      </c>
      <c r="K371" s="11" t="str">
        <f t="shared" si="65"/>
        <v>Food Vehicle</v>
      </c>
      <c r="L371" s="12">
        <f t="shared" si="66"/>
        <v>0</v>
      </c>
    </row>
    <row r="372" spans="1:12" ht="15.75" x14ac:dyDescent="0.25">
      <c r="A372" s="11" t="str">
        <f t="shared" si="56"/>
        <v>901 Stewart St</v>
      </c>
      <c r="B372" s="11" t="str">
        <f t="shared" si="57"/>
        <v>A</v>
      </c>
      <c r="C372" s="11" t="str">
        <f t="shared" si="58"/>
        <v>Pocket Food Service</v>
      </c>
      <c r="D372" s="11" t="str">
        <f t="shared" si="59"/>
        <v>Fri</v>
      </c>
      <c r="E372" s="11" t="str">
        <f t="shared" si="60"/>
        <v>10AM-2PM</v>
      </c>
      <c r="F372" s="10" t="str">
        <f t="shared" ca="1" si="61"/>
        <v>Expires on</v>
      </c>
      <c r="G372" s="10">
        <f t="shared" si="62"/>
        <v>44500</v>
      </c>
      <c r="H372" s="11" t="str">
        <f t="shared" si="63"/>
        <v>SUVEND0000095</v>
      </c>
      <c r="I372" s="11">
        <f t="shared" si="64"/>
        <v>0</v>
      </c>
      <c r="J372" s="11" t="str">
        <f>Table2[[#This Row],[Neighborhood]]</f>
        <v>Denny Triangle</v>
      </c>
      <c r="K372" s="11" t="str">
        <f t="shared" si="65"/>
        <v>Food Vehicle</v>
      </c>
      <c r="L372" s="12">
        <f t="shared" si="66"/>
        <v>0</v>
      </c>
    </row>
    <row r="373" spans="1:12" ht="15.75" x14ac:dyDescent="0.25">
      <c r="A373" s="11" t="str">
        <f t="shared" ref="A373:A380" si="67">Location</f>
        <v>1007 Stewart St</v>
      </c>
      <c r="B373" s="11" t="str">
        <f t="shared" si="57"/>
        <v>A</v>
      </c>
      <c r="C373" s="11" t="str">
        <f t="shared" si="58"/>
        <v>Saffron Spice</v>
      </c>
      <c r="D373" s="11" t="str">
        <f t="shared" ref="D373:D436" si="68">Day</f>
        <v>Mon</v>
      </c>
      <c r="E373" s="11" t="str">
        <f t="shared" ref="E373:E383" si="69">Hours</f>
        <v>10AM-2PM</v>
      </c>
      <c r="F373" s="10" t="str">
        <f t="shared" ref="F373:F383" ca="1" si="70">PermitStatus</f>
        <v>Expires on</v>
      </c>
      <c r="G373" s="10">
        <f t="shared" ref="G373:G383" si="71">Date</f>
        <v>44500</v>
      </c>
      <c r="H373" s="11" t="str">
        <f t="shared" ref="H373:H383" si="72">PermitNo</f>
        <v>SUVEND0000152</v>
      </c>
      <c r="I373" s="11">
        <f t="shared" ref="I373:I425" si="73">DecalNo</f>
        <v>0</v>
      </c>
      <c r="J373" s="11" t="str">
        <f>Table2[[#This Row],[Neighborhood]]</f>
        <v>Denny Triangle</v>
      </c>
      <c r="K373" s="11" t="str">
        <f t="shared" ref="K373:K425" si="74">PermitType</f>
        <v>Food Vehicle</v>
      </c>
      <c r="L373" s="12">
        <f t="shared" ref="L373:L391" si="75">Notes</f>
        <v>0</v>
      </c>
    </row>
    <row r="374" spans="1:12" ht="15.75" x14ac:dyDescent="0.25">
      <c r="A374" s="11" t="str">
        <f t="shared" si="67"/>
        <v>1007 Stewart St</v>
      </c>
      <c r="B374" s="11" t="str">
        <f t="shared" si="57"/>
        <v>A</v>
      </c>
      <c r="C374" s="11" t="str">
        <f t="shared" si="58"/>
        <v>Saffron Spice</v>
      </c>
      <c r="D374" s="11" t="str">
        <f t="shared" si="68"/>
        <v>Tue</v>
      </c>
      <c r="E374" s="11" t="str">
        <f t="shared" si="69"/>
        <v>10AM-2PM</v>
      </c>
      <c r="F374" s="10" t="str">
        <f t="shared" ca="1" si="70"/>
        <v>Expires on</v>
      </c>
      <c r="G374" s="10">
        <f t="shared" si="71"/>
        <v>44500</v>
      </c>
      <c r="H374" s="11" t="str">
        <f t="shared" si="72"/>
        <v>SUVEND0000152</v>
      </c>
      <c r="I374" s="11">
        <f t="shared" si="73"/>
        <v>0</v>
      </c>
      <c r="J374" s="11" t="str">
        <f>Table2[[#This Row],[Neighborhood]]</f>
        <v>Denny Triangle</v>
      </c>
      <c r="K374" s="11" t="str">
        <f t="shared" si="74"/>
        <v>Food Vehicle</v>
      </c>
      <c r="L374" s="12">
        <f t="shared" si="75"/>
        <v>0</v>
      </c>
    </row>
    <row r="375" spans="1:12" ht="15.75" x14ac:dyDescent="0.25">
      <c r="A375" s="11" t="str">
        <f t="shared" si="67"/>
        <v>1007 Stewart St</v>
      </c>
      <c r="B375" s="11" t="str">
        <f t="shared" si="57"/>
        <v>A</v>
      </c>
      <c r="C375" s="11" t="str">
        <f t="shared" si="58"/>
        <v>Saffron Spice</v>
      </c>
      <c r="D375" s="11" t="str">
        <f t="shared" si="68"/>
        <v>Wed</v>
      </c>
      <c r="E375" s="11" t="str">
        <f t="shared" si="69"/>
        <v>10AM-2PM</v>
      </c>
      <c r="F375" s="10" t="str">
        <f t="shared" ca="1" si="70"/>
        <v>Expires on</v>
      </c>
      <c r="G375" s="10">
        <f t="shared" si="71"/>
        <v>44500</v>
      </c>
      <c r="H375" s="11" t="str">
        <f t="shared" si="72"/>
        <v>SUVEND0000152</v>
      </c>
      <c r="I375" s="11">
        <f t="shared" si="73"/>
        <v>0</v>
      </c>
      <c r="J375" s="11" t="str">
        <f>Table2[[#This Row],[Neighborhood]]</f>
        <v>Denny Triangle</v>
      </c>
      <c r="K375" s="11" t="str">
        <f t="shared" si="74"/>
        <v>Food Vehicle</v>
      </c>
      <c r="L375" s="12"/>
    </row>
    <row r="376" spans="1:12" ht="15.75" x14ac:dyDescent="0.25">
      <c r="A376" s="11" t="str">
        <f t="shared" si="67"/>
        <v>1007 Stewart St</v>
      </c>
      <c r="B376" s="11" t="str">
        <f t="shared" si="57"/>
        <v>A</v>
      </c>
      <c r="C376" s="11" t="str">
        <f t="shared" si="58"/>
        <v>Saffron Spice</v>
      </c>
      <c r="D376" s="11" t="str">
        <f t="shared" si="68"/>
        <v>Thu</v>
      </c>
      <c r="E376" s="11" t="str">
        <f t="shared" si="69"/>
        <v>10AM-2PM</v>
      </c>
      <c r="F376" s="10" t="str">
        <f t="shared" ca="1" si="70"/>
        <v>Expires on</v>
      </c>
      <c r="G376" s="10">
        <f t="shared" si="71"/>
        <v>44500</v>
      </c>
      <c r="H376" s="11" t="str">
        <f t="shared" si="72"/>
        <v>SUVEND0000152</v>
      </c>
      <c r="I376" s="11">
        <f t="shared" si="73"/>
        <v>0</v>
      </c>
      <c r="J376" s="11" t="str">
        <f>Table2[[#This Row],[Neighborhood]]</f>
        <v>Denny Triangle</v>
      </c>
      <c r="K376" s="11" t="str">
        <f t="shared" si="74"/>
        <v>Food Vehicle</v>
      </c>
      <c r="L376" s="12">
        <f t="shared" si="75"/>
        <v>0</v>
      </c>
    </row>
    <row r="377" spans="1:12" ht="15.75" x14ac:dyDescent="0.25">
      <c r="A377" s="11" t="str">
        <f t="shared" si="67"/>
        <v>1007 Stewart St</v>
      </c>
      <c r="B377" s="11" t="str">
        <f t="shared" si="57"/>
        <v>A</v>
      </c>
      <c r="C377" s="11" t="str">
        <f t="shared" si="58"/>
        <v>Saffron Spice</v>
      </c>
      <c r="D377" s="11" t="str">
        <f t="shared" si="68"/>
        <v>Fri</v>
      </c>
      <c r="E377" s="11" t="str">
        <f t="shared" si="69"/>
        <v>10AM-2PM</v>
      </c>
      <c r="F377" s="10" t="str">
        <f t="shared" ca="1" si="70"/>
        <v>Expires on</v>
      </c>
      <c r="G377" s="10">
        <f t="shared" si="71"/>
        <v>44500</v>
      </c>
      <c r="H377" s="11" t="str">
        <f t="shared" si="72"/>
        <v>SUVEND0000152</v>
      </c>
      <c r="I377" s="11">
        <f t="shared" si="73"/>
        <v>0</v>
      </c>
      <c r="J377" s="11" t="str">
        <f>Table2[[#This Row],[Neighborhood]]</f>
        <v>Denny Triangle</v>
      </c>
      <c r="K377" s="11" t="str">
        <f t="shared" si="74"/>
        <v>Food Vehicle</v>
      </c>
      <c r="L377" s="12">
        <f t="shared" si="75"/>
        <v>0</v>
      </c>
    </row>
    <row r="378" spans="1:12" ht="15.75" x14ac:dyDescent="0.25">
      <c r="A378" s="11" t="str">
        <f t="shared" si="67"/>
        <v>1007 Stewart St</v>
      </c>
      <c r="B378" s="11" t="str">
        <f t="shared" ref="B378:B389" si="76">Site</f>
        <v>B</v>
      </c>
      <c r="C378" s="11">
        <f t="shared" ref="C378:C382" si="77">Vendor</f>
        <v>0</v>
      </c>
      <c r="D378" s="11">
        <f t="shared" si="68"/>
        <v>0</v>
      </c>
      <c r="E378" s="11">
        <f t="shared" si="69"/>
        <v>0</v>
      </c>
      <c r="F378" s="10" t="str">
        <f t="shared" ca="1" si="70"/>
        <v>Not Eligible</v>
      </c>
      <c r="G378" s="10">
        <f t="shared" si="71"/>
        <v>0</v>
      </c>
      <c r="H378" s="11">
        <f t="shared" si="72"/>
        <v>0</v>
      </c>
      <c r="I378" s="11">
        <f t="shared" si="73"/>
        <v>0</v>
      </c>
      <c r="J378" s="11" t="str">
        <f>Table2[[#This Row],[Neighborhood]]</f>
        <v>Denny Triangle</v>
      </c>
      <c r="K378" s="11" t="str">
        <f t="shared" si="74"/>
        <v>Food Vehicle</v>
      </c>
      <c r="L378" s="12" t="str">
        <f t="shared" si="75"/>
        <v>B spot denied due to parking stall issues</v>
      </c>
    </row>
    <row r="379" spans="1:12" ht="15.75" x14ac:dyDescent="0.25">
      <c r="A379" s="11" t="str">
        <f t="shared" si="67"/>
        <v>1007 Stewart St (on Terry Ave)</v>
      </c>
      <c r="B379" s="11" t="str">
        <f t="shared" si="76"/>
        <v>A</v>
      </c>
      <c r="C379" s="11" t="str">
        <f t="shared" si="77"/>
        <v>Yummy 8</v>
      </c>
      <c r="D379" s="11" t="str">
        <f t="shared" si="68"/>
        <v>Mon</v>
      </c>
      <c r="E379" s="11" t="str">
        <f t="shared" si="69"/>
        <v>10AM-2PM</v>
      </c>
      <c r="F379" s="10" t="str">
        <f t="shared" ca="1" si="70"/>
        <v>Expires on</v>
      </c>
      <c r="G379" s="10">
        <f t="shared" si="71"/>
        <v>44500</v>
      </c>
      <c r="H379" s="11" t="str">
        <f t="shared" si="72"/>
        <v>SUVEND0000315</v>
      </c>
      <c r="I379" s="11">
        <f t="shared" si="73"/>
        <v>0</v>
      </c>
      <c r="J379" s="11" t="str">
        <f>Table2[[#This Row],[Neighborhood]]</f>
        <v>Denny Triangle</v>
      </c>
      <c r="K379" s="11" t="str">
        <f t="shared" si="74"/>
        <v>Food Vehicle</v>
      </c>
      <c r="L379" s="12">
        <f t="shared" si="75"/>
        <v>0</v>
      </c>
    </row>
    <row r="380" spans="1:12" ht="15.75" x14ac:dyDescent="0.25">
      <c r="A380" s="11" t="str">
        <f t="shared" si="67"/>
        <v>1007 Stewart St (on Terry Ave)</v>
      </c>
      <c r="B380" s="11" t="str">
        <f t="shared" si="76"/>
        <v>A</v>
      </c>
      <c r="C380" s="11" t="str">
        <f t="shared" si="77"/>
        <v>Yummy 8</v>
      </c>
      <c r="D380" s="11" t="str">
        <f t="shared" si="68"/>
        <v>Tue</v>
      </c>
      <c r="E380" s="11" t="str">
        <f t="shared" si="69"/>
        <v>10AM-2PM</v>
      </c>
      <c r="F380" s="10" t="str">
        <f t="shared" ca="1" si="70"/>
        <v>Expires on</v>
      </c>
      <c r="G380" s="10">
        <f t="shared" si="71"/>
        <v>44500</v>
      </c>
      <c r="H380" s="11" t="str">
        <f t="shared" si="72"/>
        <v>SUVEND0000315</v>
      </c>
      <c r="I380" s="11">
        <f t="shared" si="73"/>
        <v>0</v>
      </c>
      <c r="J380" s="11" t="str">
        <f>Table2[[#This Row],[Neighborhood]]</f>
        <v>Denny Triangle</v>
      </c>
      <c r="K380" s="11" t="str">
        <f t="shared" si="74"/>
        <v>Food Vehicle</v>
      </c>
      <c r="L380" s="12">
        <f t="shared" si="75"/>
        <v>0</v>
      </c>
    </row>
    <row r="381" spans="1:12" ht="15.75" x14ac:dyDescent="0.25">
      <c r="A381" s="11" t="str">
        <f t="shared" ref="A381:A425" si="78">Location</f>
        <v>1007 Stewart St (on Terry Ave)</v>
      </c>
      <c r="B381" s="11" t="str">
        <f t="shared" si="76"/>
        <v>A</v>
      </c>
      <c r="C381" s="11" t="str">
        <f t="shared" si="77"/>
        <v>Yummy 8</v>
      </c>
      <c r="D381" s="11" t="str">
        <f t="shared" si="68"/>
        <v>Wed</v>
      </c>
      <c r="E381" s="11" t="str">
        <f t="shared" si="69"/>
        <v>10AM-2PM</v>
      </c>
      <c r="F381" s="10" t="str">
        <f t="shared" ca="1" si="70"/>
        <v>Expires on</v>
      </c>
      <c r="G381" s="10">
        <f t="shared" si="71"/>
        <v>44500</v>
      </c>
      <c r="H381" s="11" t="str">
        <f t="shared" si="72"/>
        <v>SUVEND0000315</v>
      </c>
      <c r="I381" s="11">
        <f t="shared" si="73"/>
        <v>0</v>
      </c>
      <c r="J381" s="11" t="str">
        <f>Table2[[#This Row],[Neighborhood]]</f>
        <v>Denny Triangle</v>
      </c>
      <c r="K381" s="11" t="str">
        <f t="shared" si="74"/>
        <v>Food Vehicle</v>
      </c>
      <c r="L381" s="12">
        <f t="shared" si="75"/>
        <v>0</v>
      </c>
    </row>
    <row r="382" spans="1:12" ht="15.75" x14ac:dyDescent="0.25">
      <c r="A382" s="11" t="str">
        <f t="shared" si="78"/>
        <v>1007 Stewart St (on Terry Ave)</v>
      </c>
      <c r="B382" s="11" t="str">
        <f t="shared" si="76"/>
        <v>A</v>
      </c>
      <c r="C382" s="11" t="str">
        <f t="shared" si="77"/>
        <v>Yummy 8</v>
      </c>
      <c r="D382" s="11" t="str">
        <f t="shared" si="68"/>
        <v>Thu</v>
      </c>
      <c r="E382" s="11" t="str">
        <f t="shared" si="69"/>
        <v>10AM-2PM</v>
      </c>
      <c r="F382" s="10" t="str">
        <f t="shared" ca="1" si="70"/>
        <v>Expires on</v>
      </c>
      <c r="G382" s="10">
        <f t="shared" si="71"/>
        <v>44500</v>
      </c>
      <c r="H382" s="11" t="str">
        <f t="shared" si="72"/>
        <v>SUVEND0000315</v>
      </c>
      <c r="I382" s="11">
        <f t="shared" si="73"/>
        <v>0</v>
      </c>
      <c r="J382" s="11" t="str">
        <f>Table2[[#This Row],[Neighborhood]]</f>
        <v>Denny Triangle</v>
      </c>
      <c r="K382" s="11" t="str">
        <f t="shared" si="74"/>
        <v>Food Vehicle</v>
      </c>
      <c r="L382" s="12">
        <f t="shared" si="75"/>
        <v>0</v>
      </c>
    </row>
    <row r="383" spans="1:12" ht="15.75" x14ac:dyDescent="0.25">
      <c r="A383" s="11" t="str">
        <f t="shared" si="78"/>
        <v>1007 Stewart St (on Terry Ave)</v>
      </c>
      <c r="B383" s="11" t="str">
        <f t="shared" si="76"/>
        <v>A</v>
      </c>
      <c r="C383" s="11" t="str">
        <f t="shared" ref="C383:C425" si="79">Vendor</f>
        <v>Yummy 8</v>
      </c>
      <c r="D383" s="11" t="str">
        <f t="shared" si="68"/>
        <v>Fri</v>
      </c>
      <c r="E383" s="11" t="str">
        <f t="shared" si="69"/>
        <v>10AM-2PM</v>
      </c>
      <c r="F383" s="10" t="str">
        <f t="shared" ca="1" si="70"/>
        <v>Expires on</v>
      </c>
      <c r="G383" s="10">
        <f t="shared" si="71"/>
        <v>44500</v>
      </c>
      <c r="H383" s="11" t="str">
        <f t="shared" si="72"/>
        <v>SUVEND0000315</v>
      </c>
      <c r="I383" s="11">
        <f t="shared" si="73"/>
        <v>0</v>
      </c>
      <c r="J383" s="11" t="str">
        <f>Table2[[#This Row],[Neighborhood]]</f>
        <v>Denny Triangle</v>
      </c>
      <c r="K383" s="11" t="str">
        <f t="shared" si="74"/>
        <v>Food Vehicle</v>
      </c>
      <c r="L383" s="12">
        <f t="shared" si="75"/>
        <v>0</v>
      </c>
    </row>
    <row r="384" spans="1:12" ht="15.75" x14ac:dyDescent="0.25">
      <c r="A384" s="11" t="str">
        <f t="shared" si="78"/>
        <v xml:space="preserve">200 Terry Ave </v>
      </c>
      <c r="B384" s="11" t="str">
        <f t="shared" si="76"/>
        <v>A</v>
      </c>
      <c r="C384" s="11">
        <f t="shared" si="79"/>
        <v>0</v>
      </c>
      <c r="D384" s="11">
        <f t="shared" si="68"/>
        <v>0</v>
      </c>
      <c r="E384" s="11">
        <f t="shared" ref="E384:E390" si="80">Hours</f>
        <v>0</v>
      </c>
      <c r="F384" s="10" t="str">
        <f t="shared" ref="F384:F390" ca="1" si="81">PermitStatus</f>
        <v>Not Eligible</v>
      </c>
      <c r="G384" s="10">
        <f t="shared" ref="G384:G390" si="82">Date</f>
        <v>0</v>
      </c>
      <c r="H384" s="11">
        <f t="shared" ref="H384:H390" si="83">PermitNo</f>
        <v>0</v>
      </c>
      <c r="I384" s="11">
        <f t="shared" si="73"/>
        <v>0</v>
      </c>
      <c r="J384" s="11" t="str">
        <f>Table2[[#This Row],[Neighborhood]]</f>
        <v>South Lake Union</v>
      </c>
      <c r="K384" s="11" t="str">
        <f t="shared" si="74"/>
        <v>Food Vehicle</v>
      </c>
      <c r="L384" s="12" t="str">
        <f t="shared" si="75"/>
        <v>Due to construction; now into fall timelines. Can re-evaluate in the future</v>
      </c>
    </row>
    <row r="385" spans="1:12" ht="15.75" x14ac:dyDescent="0.25">
      <c r="A385" s="11" t="str">
        <f t="shared" si="78"/>
        <v>201 Terry Ave N on John St</v>
      </c>
      <c r="B385" s="11" t="str">
        <f t="shared" si="76"/>
        <v>A</v>
      </c>
      <c r="C385" s="11" t="str">
        <f t="shared" si="79"/>
        <v xml:space="preserve">Chebogz </v>
      </c>
      <c r="D385" s="11" t="str">
        <f t="shared" si="68"/>
        <v>Mon</v>
      </c>
      <c r="E385" s="11" t="str">
        <f t="shared" si="80"/>
        <v>10AM-2PM</v>
      </c>
      <c r="F385" s="10" t="str">
        <f t="shared" ca="1" si="81"/>
        <v>Expires on</v>
      </c>
      <c r="G385" s="10">
        <f t="shared" si="82"/>
        <v>44500</v>
      </c>
      <c r="H385" s="11">
        <f t="shared" si="83"/>
        <v>394097</v>
      </c>
      <c r="I385" s="11">
        <f t="shared" si="73"/>
        <v>603</v>
      </c>
      <c r="J385" s="11" t="str">
        <f>Table2[[#This Row],[Neighborhood]]</f>
        <v>South Lake Union</v>
      </c>
      <c r="K385" s="11" t="str">
        <f t="shared" si="74"/>
        <v>Food Vehicle</v>
      </c>
      <c r="L385" s="12">
        <f t="shared" si="75"/>
        <v>0</v>
      </c>
    </row>
    <row r="386" spans="1:12" ht="15.75" x14ac:dyDescent="0.25">
      <c r="A386" s="11" t="str">
        <f t="shared" si="78"/>
        <v>201 Terry Ave N on John St</v>
      </c>
      <c r="B386" s="11" t="str">
        <f t="shared" si="76"/>
        <v>A</v>
      </c>
      <c r="C386" s="11" t="str">
        <f t="shared" si="79"/>
        <v>Southern Taiwan</v>
      </c>
      <c r="D386" s="11" t="str">
        <f t="shared" si="68"/>
        <v>Tue</v>
      </c>
      <c r="E386" s="11" t="str">
        <f t="shared" si="80"/>
        <v>10AM-2PM</v>
      </c>
      <c r="F386" s="10" t="str">
        <f t="shared" ca="1" si="81"/>
        <v>Expires on</v>
      </c>
      <c r="G386" s="10">
        <f t="shared" si="82"/>
        <v>44500</v>
      </c>
      <c r="H386" s="11" t="str">
        <f t="shared" si="83"/>
        <v>SUVEND0000378</v>
      </c>
      <c r="I386" s="11">
        <f t="shared" si="73"/>
        <v>0</v>
      </c>
      <c r="J386" s="11" t="str">
        <f>Table2[[#This Row],[Neighborhood]]</f>
        <v>South Lake Union</v>
      </c>
      <c r="K386" s="11" t="str">
        <f t="shared" si="74"/>
        <v>Food Vehicle</v>
      </c>
      <c r="L386" s="12">
        <f t="shared" si="75"/>
        <v>0</v>
      </c>
    </row>
    <row r="387" spans="1:12" ht="15.75" x14ac:dyDescent="0.25">
      <c r="A387" s="11" t="str">
        <f t="shared" si="78"/>
        <v>201 Terry Ave N on John St</v>
      </c>
      <c r="B387" s="11" t="str">
        <f t="shared" si="76"/>
        <v>A</v>
      </c>
      <c r="C387" s="11">
        <f t="shared" si="79"/>
        <v>0</v>
      </c>
      <c r="D387" s="11" t="str">
        <f t="shared" si="68"/>
        <v>Wed</v>
      </c>
      <c r="E387" s="11" t="str">
        <f t="shared" si="80"/>
        <v>10AM-2PM</v>
      </c>
      <c r="F387" s="10" t="str">
        <f t="shared" si="81"/>
        <v>Accepting Applications</v>
      </c>
      <c r="G387" s="10">
        <f t="shared" si="82"/>
        <v>0</v>
      </c>
      <c r="H387" s="11">
        <f t="shared" si="83"/>
        <v>0</v>
      </c>
      <c r="I387" s="11">
        <f t="shared" si="73"/>
        <v>0</v>
      </c>
      <c r="J387" s="11" t="str">
        <f>Table2[[#This Row],[Neighborhood]]</f>
        <v>South Lake Union</v>
      </c>
      <c r="K387" s="11" t="str">
        <f t="shared" si="74"/>
        <v>Food Vehicle</v>
      </c>
      <c r="L387" s="12">
        <f t="shared" si="75"/>
        <v>0</v>
      </c>
    </row>
    <row r="388" spans="1:12" ht="15.75" x14ac:dyDescent="0.25">
      <c r="A388" s="11" t="str">
        <f t="shared" si="78"/>
        <v>201 Terry Ave N on John St</v>
      </c>
      <c r="B388" s="11" t="str">
        <f t="shared" si="76"/>
        <v>A</v>
      </c>
      <c r="C388" s="11" t="str">
        <f t="shared" si="79"/>
        <v>Southern Taiwan</v>
      </c>
      <c r="D388" s="11" t="str">
        <f t="shared" si="68"/>
        <v>Thu</v>
      </c>
      <c r="E388" s="11" t="str">
        <f t="shared" si="80"/>
        <v>10AM-2PM</v>
      </c>
      <c r="F388" s="10" t="str">
        <f t="shared" ca="1" si="81"/>
        <v>Expires on</v>
      </c>
      <c r="G388" s="10">
        <f t="shared" si="82"/>
        <v>44500</v>
      </c>
      <c r="H388" s="11">
        <f t="shared" si="83"/>
        <v>407027</v>
      </c>
      <c r="I388" s="11">
        <f t="shared" si="73"/>
        <v>0</v>
      </c>
      <c r="J388" s="11" t="str">
        <f>Table2[[#This Row],[Neighborhood]]</f>
        <v>South Lake Union</v>
      </c>
      <c r="K388" s="11" t="str">
        <f t="shared" si="74"/>
        <v>Food Vehicle</v>
      </c>
      <c r="L388" s="12">
        <f t="shared" si="75"/>
        <v>0</v>
      </c>
    </row>
    <row r="389" spans="1:12" ht="15.75" x14ac:dyDescent="0.25">
      <c r="A389" s="11" t="str">
        <f t="shared" si="78"/>
        <v>201 Terry Ave N on John St</v>
      </c>
      <c r="B389" s="11" t="str">
        <f t="shared" si="76"/>
        <v>A</v>
      </c>
      <c r="C389" s="11" t="str">
        <f t="shared" si="79"/>
        <v>Paparepas</v>
      </c>
      <c r="D389" s="11" t="str">
        <f t="shared" si="68"/>
        <v>Fri</v>
      </c>
      <c r="E389" s="11" t="str">
        <f t="shared" si="80"/>
        <v>10AM-2PM</v>
      </c>
      <c r="F389" s="10" t="str">
        <f t="shared" ca="1" si="81"/>
        <v>Expires on</v>
      </c>
      <c r="G389" s="10">
        <f t="shared" si="82"/>
        <v>44500</v>
      </c>
      <c r="H389" s="11" t="str">
        <f t="shared" si="83"/>
        <v>SUVEND0000311</v>
      </c>
      <c r="I389" s="11">
        <f t="shared" si="73"/>
        <v>0</v>
      </c>
      <c r="J389" s="11" t="str">
        <f>Table2[[#This Row],[Neighborhood]]</f>
        <v>South Lake Union</v>
      </c>
      <c r="K389" s="11" t="str">
        <f t="shared" si="74"/>
        <v>Food Vehicle</v>
      </c>
      <c r="L389" s="12">
        <f t="shared" si="75"/>
        <v>0</v>
      </c>
    </row>
    <row r="390" spans="1:12" ht="15.75" x14ac:dyDescent="0.25">
      <c r="A390" s="11" t="str">
        <f t="shared" si="78"/>
        <v>225 Terry Ave N</v>
      </c>
      <c r="B390" s="11" t="str">
        <f t="shared" ref="B390:B421" si="84">Site</f>
        <v>A</v>
      </c>
      <c r="C390" s="11" t="str">
        <f t="shared" si="79"/>
        <v>Seattle Mamak</v>
      </c>
      <c r="D390" s="11" t="str">
        <f t="shared" si="68"/>
        <v>Mon</v>
      </c>
      <c r="E390" s="11" t="str">
        <f t="shared" si="80"/>
        <v>10AM-2PM</v>
      </c>
      <c r="F390" s="10" t="str">
        <f t="shared" ca="1" si="81"/>
        <v>Expires on</v>
      </c>
      <c r="G390" s="10">
        <f t="shared" si="82"/>
        <v>44500</v>
      </c>
      <c r="H390" s="11" t="str">
        <f t="shared" si="83"/>
        <v>SUVEND0000004</v>
      </c>
      <c r="I390" s="11">
        <f t="shared" si="73"/>
        <v>0</v>
      </c>
      <c r="J390" s="11" t="str">
        <f>Table2[[#This Row],[Neighborhood]]</f>
        <v>South Lake Union</v>
      </c>
      <c r="K390" s="11" t="str">
        <f t="shared" si="74"/>
        <v>Food Vehicle</v>
      </c>
      <c r="L390" s="12" t="str">
        <f t="shared" si="75"/>
        <v xml:space="preserve">North truck spot in 2 truck zone </v>
      </c>
    </row>
    <row r="391" spans="1:12" ht="15.75" x14ac:dyDescent="0.25">
      <c r="A391" s="11" t="str">
        <f t="shared" si="78"/>
        <v>225 Terry Ave N</v>
      </c>
      <c r="B391" s="11" t="str">
        <f t="shared" si="84"/>
        <v>A</v>
      </c>
      <c r="C391" s="11" t="str">
        <f t="shared" si="79"/>
        <v>Seattle Mamak</v>
      </c>
      <c r="D391" s="11" t="str">
        <f t="shared" si="68"/>
        <v>Tue</v>
      </c>
      <c r="E391" s="11" t="str">
        <f t="shared" ref="E391:E422" si="85">Hours</f>
        <v>10AM-2PM</v>
      </c>
      <c r="F391" s="10" t="str">
        <f t="shared" ref="F391:F422" ca="1" si="86">PermitStatus</f>
        <v>Expires on</v>
      </c>
      <c r="G391" s="10">
        <f t="shared" ref="G391:G422" si="87">Date</f>
        <v>44500</v>
      </c>
      <c r="H391" s="11" t="str">
        <f t="shared" ref="H391:H422" si="88">PermitNo</f>
        <v>SUVEND0000004</v>
      </c>
      <c r="I391" s="11">
        <f t="shared" si="73"/>
        <v>0</v>
      </c>
      <c r="J391" s="11" t="str">
        <f>Table2[[#This Row],[Neighborhood]]</f>
        <v>South Lake Union</v>
      </c>
      <c r="K391" s="11" t="str">
        <f t="shared" si="74"/>
        <v>Food Vehicle</v>
      </c>
      <c r="L391" s="12" t="str">
        <f t="shared" si="75"/>
        <v xml:space="preserve">North truck spot in 2 truck zone </v>
      </c>
    </row>
    <row r="392" spans="1:12" ht="15.75" x14ac:dyDescent="0.25">
      <c r="A392" s="11" t="str">
        <f t="shared" si="78"/>
        <v>225 Terry Ave N</v>
      </c>
      <c r="B392" s="11" t="str">
        <f t="shared" si="84"/>
        <v>A</v>
      </c>
      <c r="C392" s="11" t="str">
        <f t="shared" si="79"/>
        <v>Seattle Mamak</v>
      </c>
      <c r="D392" s="11" t="str">
        <f t="shared" si="68"/>
        <v>Wed</v>
      </c>
      <c r="E392" s="11" t="str">
        <f t="shared" si="85"/>
        <v>10AM-2PM</v>
      </c>
      <c r="F392" s="10" t="str">
        <f t="shared" ca="1" si="86"/>
        <v>Expires on</v>
      </c>
      <c r="G392" s="10">
        <f t="shared" si="87"/>
        <v>44500</v>
      </c>
      <c r="H392" s="11" t="str">
        <f t="shared" si="88"/>
        <v>SUVEND0000004</v>
      </c>
      <c r="I392" s="11">
        <f t="shared" si="73"/>
        <v>0</v>
      </c>
      <c r="J392" s="11" t="str">
        <f>Table2[[#This Row],[Neighborhood]]</f>
        <v>South Lake Union</v>
      </c>
      <c r="K392" s="11" t="str">
        <f t="shared" si="74"/>
        <v>Food Vehicle</v>
      </c>
      <c r="L392" s="12" t="str">
        <f t="shared" ref="L392:L423" si="89">Notes</f>
        <v xml:space="preserve">North truck spot in 2 truck zone </v>
      </c>
    </row>
    <row r="393" spans="1:12" ht="15.75" x14ac:dyDescent="0.25">
      <c r="A393" s="11" t="str">
        <f t="shared" si="78"/>
        <v>225 Terry Ave N</v>
      </c>
      <c r="B393" s="11" t="str">
        <f t="shared" si="84"/>
        <v>A</v>
      </c>
      <c r="C393" s="11" t="str">
        <f t="shared" si="79"/>
        <v>Seattle Mamak</v>
      </c>
      <c r="D393" s="11" t="str">
        <f t="shared" si="68"/>
        <v>Thu</v>
      </c>
      <c r="E393" s="11" t="str">
        <f t="shared" si="85"/>
        <v>10AM-2PM</v>
      </c>
      <c r="F393" s="10" t="str">
        <f t="shared" ca="1" si="86"/>
        <v>Expires on</v>
      </c>
      <c r="G393" s="10">
        <f t="shared" si="87"/>
        <v>44500</v>
      </c>
      <c r="H393" s="11" t="str">
        <f t="shared" si="88"/>
        <v>SUVEND0000004</v>
      </c>
      <c r="I393" s="11">
        <f t="shared" si="73"/>
        <v>0</v>
      </c>
      <c r="J393" s="11" t="str">
        <f>Table2[[#This Row],[Neighborhood]]</f>
        <v>South Lake Union</v>
      </c>
      <c r="K393" s="11" t="str">
        <f t="shared" si="74"/>
        <v>Food Vehicle</v>
      </c>
      <c r="L393" s="12" t="str">
        <f t="shared" si="89"/>
        <v xml:space="preserve">North truck spot in 2 truck zone </v>
      </c>
    </row>
    <row r="394" spans="1:12" ht="15.75" x14ac:dyDescent="0.25">
      <c r="A394" s="11" t="str">
        <f t="shared" si="78"/>
        <v>225 Terry Ave N</v>
      </c>
      <c r="B394" s="11" t="str">
        <f t="shared" si="84"/>
        <v>A</v>
      </c>
      <c r="C394" s="11" t="str">
        <f t="shared" si="79"/>
        <v>Seattle Mamak</v>
      </c>
      <c r="D394" s="11" t="str">
        <f t="shared" si="68"/>
        <v>Fri</v>
      </c>
      <c r="E394" s="11" t="str">
        <f t="shared" si="85"/>
        <v>10AM-2PM</v>
      </c>
      <c r="F394" s="10" t="str">
        <f t="shared" ca="1" si="86"/>
        <v>Expires on</v>
      </c>
      <c r="G394" s="10">
        <f t="shared" si="87"/>
        <v>44500</v>
      </c>
      <c r="H394" s="11" t="str">
        <f t="shared" si="88"/>
        <v>SUVEND0000004</v>
      </c>
      <c r="I394" s="11">
        <f t="shared" si="73"/>
        <v>0</v>
      </c>
      <c r="J394" s="11" t="str">
        <f>Table2[[#This Row],[Neighborhood]]</f>
        <v>South Lake Union</v>
      </c>
      <c r="K394" s="11" t="str">
        <f t="shared" si="74"/>
        <v>Food Vehicle</v>
      </c>
      <c r="L394" s="12" t="str">
        <f t="shared" si="89"/>
        <v xml:space="preserve">North truck spot in 2 truck zone </v>
      </c>
    </row>
    <row r="395" spans="1:12" ht="15.75" x14ac:dyDescent="0.25">
      <c r="A395" s="11" t="str">
        <f t="shared" si="78"/>
        <v>225 Terry Ave N</v>
      </c>
      <c r="B395" s="11" t="str">
        <f t="shared" si="84"/>
        <v>B</v>
      </c>
      <c r="C395" s="11" t="str">
        <f t="shared" si="79"/>
        <v>Spice on Curve</v>
      </c>
      <c r="D395" s="11" t="str">
        <f t="shared" si="68"/>
        <v>Mon</v>
      </c>
      <c r="E395" s="11" t="str">
        <f t="shared" si="85"/>
        <v>10AM-2PM</v>
      </c>
      <c r="F395" s="10" t="str">
        <f t="shared" ca="1" si="86"/>
        <v>Expires on</v>
      </c>
      <c r="G395" s="10">
        <f t="shared" si="87"/>
        <v>44500</v>
      </c>
      <c r="H395" s="11" t="str">
        <f t="shared" si="88"/>
        <v>SUVEND0000260</v>
      </c>
      <c r="I395" s="11">
        <f t="shared" si="73"/>
        <v>0</v>
      </c>
      <c r="J395" s="11" t="str">
        <f>Table2[[#This Row],[Neighborhood]]</f>
        <v>South Lake Union</v>
      </c>
      <c r="K395" s="11" t="str">
        <f t="shared" si="74"/>
        <v>Food Vehicle</v>
      </c>
      <c r="L395" s="12" t="str">
        <f t="shared" si="89"/>
        <v>South truck spot in 2 truck zone</v>
      </c>
    </row>
    <row r="396" spans="1:12" ht="15.75" x14ac:dyDescent="0.25">
      <c r="A396" s="11" t="str">
        <f t="shared" si="78"/>
        <v>225 Terry Ave N</v>
      </c>
      <c r="B396" s="11" t="str">
        <f t="shared" si="84"/>
        <v>B</v>
      </c>
      <c r="C396" s="11" t="str">
        <f t="shared" si="79"/>
        <v>Spice on Curve</v>
      </c>
      <c r="D396" s="11" t="str">
        <f t="shared" si="68"/>
        <v>Tue</v>
      </c>
      <c r="E396" s="11" t="str">
        <f t="shared" si="85"/>
        <v>10AM-2PM</v>
      </c>
      <c r="F396" s="10" t="str">
        <f t="shared" ca="1" si="86"/>
        <v>Expires on</v>
      </c>
      <c r="G396" s="10">
        <f t="shared" si="87"/>
        <v>44500</v>
      </c>
      <c r="H396" s="11" t="str">
        <f t="shared" si="88"/>
        <v>SUVEND0000260</v>
      </c>
      <c r="I396" s="11">
        <f t="shared" si="73"/>
        <v>0</v>
      </c>
      <c r="J396" s="11" t="str">
        <f>Table2[[#This Row],[Neighborhood]]</f>
        <v>South Lake Union</v>
      </c>
      <c r="K396" s="11" t="str">
        <f t="shared" si="74"/>
        <v>Food Vehicle</v>
      </c>
      <c r="L396" s="12" t="str">
        <f t="shared" si="89"/>
        <v>South truck spot in 2 truck zone</v>
      </c>
    </row>
    <row r="397" spans="1:12" ht="15.75" x14ac:dyDescent="0.25">
      <c r="A397" s="11" t="str">
        <f t="shared" si="78"/>
        <v>225 Terry Ave N</v>
      </c>
      <c r="B397" s="11" t="str">
        <f t="shared" si="84"/>
        <v>B</v>
      </c>
      <c r="C397" s="11" t="str">
        <f t="shared" si="79"/>
        <v>Spice on Curve</v>
      </c>
      <c r="D397" s="11" t="str">
        <f t="shared" si="68"/>
        <v>Wed</v>
      </c>
      <c r="E397" s="11" t="str">
        <f t="shared" si="85"/>
        <v>10AM-2PM</v>
      </c>
      <c r="F397" s="10" t="str">
        <f t="shared" ca="1" si="86"/>
        <v>Expires on</v>
      </c>
      <c r="G397" s="10">
        <f t="shared" si="87"/>
        <v>44500</v>
      </c>
      <c r="H397" s="11" t="str">
        <f t="shared" si="88"/>
        <v>SUVEND0000260</v>
      </c>
      <c r="I397" s="11">
        <f t="shared" si="73"/>
        <v>0</v>
      </c>
      <c r="J397" s="11" t="str">
        <f>Table2[[#This Row],[Neighborhood]]</f>
        <v>South Lake Union</v>
      </c>
      <c r="K397" s="11" t="str">
        <f t="shared" si="74"/>
        <v>Food Vehicle</v>
      </c>
      <c r="L397" s="12" t="str">
        <f t="shared" si="89"/>
        <v>South truck spot in 2 truck zone</v>
      </c>
    </row>
    <row r="398" spans="1:12" ht="15.75" x14ac:dyDescent="0.25">
      <c r="A398" s="11" t="str">
        <f t="shared" si="78"/>
        <v>225 Terry Ave N</v>
      </c>
      <c r="B398" s="11" t="str">
        <f t="shared" si="84"/>
        <v>B</v>
      </c>
      <c r="C398" s="11" t="str">
        <f t="shared" si="79"/>
        <v>Spice on Curve</v>
      </c>
      <c r="D398" s="11" t="str">
        <f t="shared" si="68"/>
        <v>Thu</v>
      </c>
      <c r="E398" s="11" t="str">
        <f t="shared" si="85"/>
        <v>10AM-2PM</v>
      </c>
      <c r="F398" s="10" t="str">
        <f t="shared" ca="1" si="86"/>
        <v>Expires on</v>
      </c>
      <c r="G398" s="10">
        <f t="shared" si="87"/>
        <v>44500</v>
      </c>
      <c r="H398" s="11" t="str">
        <f t="shared" si="88"/>
        <v>SUVEND0000260</v>
      </c>
      <c r="I398" s="11">
        <f t="shared" si="73"/>
        <v>0</v>
      </c>
      <c r="J398" s="11" t="str">
        <f>Table2[[#This Row],[Neighborhood]]</f>
        <v>South Lake Union</v>
      </c>
      <c r="K398" s="11" t="str">
        <f t="shared" si="74"/>
        <v>Food Vehicle</v>
      </c>
      <c r="L398" s="12" t="str">
        <f t="shared" si="89"/>
        <v>South truck spot in 2 truck zone</v>
      </c>
    </row>
    <row r="399" spans="1:12" ht="15.75" x14ac:dyDescent="0.25">
      <c r="A399" s="11" t="str">
        <f t="shared" si="78"/>
        <v>225 Terry Ave N</v>
      </c>
      <c r="B399" s="11" t="str">
        <f t="shared" si="84"/>
        <v>B</v>
      </c>
      <c r="C399" s="11" t="str">
        <f t="shared" si="79"/>
        <v>Spice on Curve</v>
      </c>
      <c r="D399" s="11" t="str">
        <f t="shared" si="68"/>
        <v>Fri</v>
      </c>
      <c r="E399" s="11" t="str">
        <f t="shared" si="85"/>
        <v>10AM-2PM</v>
      </c>
      <c r="F399" s="10" t="str">
        <f t="shared" ca="1" si="86"/>
        <v>Expires on</v>
      </c>
      <c r="G399" s="10">
        <f t="shared" si="87"/>
        <v>44500</v>
      </c>
      <c r="H399" s="11" t="str">
        <f t="shared" si="88"/>
        <v>SUVEND0000260</v>
      </c>
      <c r="I399" s="11">
        <f t="shared" si="73"/>
        <v>0</v>
      </c>
      <c r="J399" s="11" t="str">
        <f>Table2[[#This Row],[Neighborhood]]</f>
        <v>South Lake Union</v>
      </c>
      <c r="K399" s="11" t="str">
        <f t="shared" si="74"/>
        <v>Food Vehicle</v>
      </c>
      <c r="L399" s="12" t="str">
        <f t="shared" si="89"/>
        <v>South truck spot in 2 truck zone</v>
      </c>
    </row>
    <row r="400" spans="1:12" ht="15.75" x14ac:dyDescent="0.25">
      <c r="A400" s="11" t="str">
        <f t="shared" si="78"/>
        <v xml:space="preserve">300 Terry Ave N </v>
      </c>
      <c r="B400" s="11" t="str">
        <f t="shared" si="84"/>
        <v>A</v>
      </c>
      <c r="C400" s="11">
        <f t="shared" si="79"/>
        <v>0</v>
      </c>
      <c r="D400" s="11">
        <f t="shared" si="68"/>
        <v>0</v>
      </c>
      <c r="E400" s="11">
        <f t="shared" si="85"/>
        <v>0</v>
      </c>
      <c r="F400" s="10" t="str">
        <f t="shared" ca="1" si="86"/>
        <v>Not Eligible</v>
      </c>
      <c r="G400" s="10">
        <f t="shared" si="87"/>
        <v>0</v>
      </c>
      <c r="H400" s="11">
        <f t="shared" si="88"/>
        <v>0</v>
      </c>
      <c r="I400" s="11">
        <f t="shared" si="73"/>
        <v>0</v>
      </c>
      <c r="J400" s="11" t="str">
        <f>Table2[[#This Row],[Neighborhood]]</f>
        <v>South Lake Union</v>
      </c>
      <c r="K400" s="11" t="str">
        <f t="shared" si="74"/>
        <v>Food Vehicle</v>
      </c>
      <c r="L400" s="12" t="str">
        <f t="shared" si="89"/>
        <v>Hotel Construction</v>
      </c>
    </row>
    <row r="401" spans="1:12" ht="15.75" x14ac:dyDescent="0.25">
      <c r="A401" s="11" t="str">
        <f t="shared" si="78"/>
        <v>311 Terry Ave N on Thomas St</v>
      </c>
      <c r="B401" s="11" t="str">
        <f t="shared" si="84"/>
        <v>A</v>
      </c>
      <c r="C401" s="11" t="str">
        <f t="shared" si="79"/>
        <v>Now Make Me A Sandwich</v>
      </c>
      <c r="D401" s="11" t="str">
        <f t="shared" si="68"/>
        <v>Mon</v>
      </c>
      <c r="E401" s="11" t="str">
        <f t="shared" si="85"/>
        <v>10AM-2PM</v>
      </c>
      <c r="F401" s="10" t="str">
        <f t="shared" si="86"/>
        <v>Expires on</v>
      </c>
      <c r="G401" s="10">
        <f t="shared" si="87"/>
        <v>44500</v>
      </c>
      <c r="H401" s="11" t="str">
        <f t="shared" si="88"/>
        <v>SUVEND0000312</v>
      </c>
      <c r="I401" s="11">
        <f t="shared" si="73"/>
        <v>0</v>
      </c>
      <c r="J401" s="11" t="str">
        <f>Table2[[#This Row],[Neighborhood]]</f>
        <v>South Lake Union</v>
      </c>
      <c r="K401" s="11" t="str">
        <f t="shared" si="74"/>
        <v>Food Vehicle</v>
      </c>
      <c r="L401" s="12">
        <f t="shared" si="89"/>
        <v>0</v>
      </c>
    </row>
    <row r="402" spans="1:12" ht="15.75" x14ac:dyDescent="0.25">
      <c r="A402" s="11" t="str">
        <f t="shared" si="78"/>
        <v>311 Terry Ave N on Thomas St</v>
      </c>
      <c r="B402" s="11" t="str">
        <f t="shared" si="84"/>
        <v>B</v>
      </c>
      <c r="C402" s="11" t="str">
        <f t="shared" si="79"/>
        <v xml:space="preserve">Veg Wich </v>
      </c>
      <c r="D402" s="11" t="str">
        <f t="shared" si="68"/>
        <v>Mon</v>
      </c>
      <c r="E402" s="11" t="str">
        <f t="shared" si="85"/>
        <v>10AM-2PM</v>
      </c>
      <c r="F402" s="10" t="str">
        <f t="shared" ca="1" si="86"/>
        <v>Expires on</v>
      </c>
      <c r="G402" s="10">
        <f t="shared" si="87"/>
        <v>44500</v>
      </c>
      <c r="H402" s="11" t="str">
        <f t="shared" si="88"/>
        <v>SUVEND0000449</v>
      </c>
      <c r="I402" s="11">
        <f t="shared" si="73"/>
        <v>0</v>
      </c>
      <c r="J402" s="11" t="str">
        <f>Table2[[#This Row],[Neighborhood]]</f>
        <v>South Lake Union</v>
      </c>
      <c r="K402" s="11" t="str">
        <f t="shared" si="74"/>
        <v>Food Vehicle</v>
      </c>
      <c r="L402" s="12">
        <f t="shared" si="89"/>
        <v>0</v>
      </c>
    </row>
    <row r="403" spans="1:12" ht="15.75" x14ac:dyDescent="0.25">
      <c r="A403" s="11" t="str">
        <f t="shared" si="78"/>
        <v>311 Terry Ave N on Thomas St</v>
      </c>
      <c r="B403" s="11" t="str">
        <f t="shared" si="84"/>
        <v>A</v>
      </c>
      <c r="C403" s="11" t="str">
        <f t="shared" si="79"/>
        <v>Now Make Me A Sandwich</v>
      </c>
      <c r="D403" s="11" t="str">
        <f t="shared" si="68"/>
        <v>Tue</v>
      </c>
      <c r="E403" s="11" t="str">
        <f t="shared" si="85"/>
        <v>10AM-2PM</v>
      </c>
      <c r="F403" s="10" t="str">
        <f t="shared" si="86"/>
        <v>Expires on</v>
      </c>
      <c r="G403" s="10">
        <f t="shared" si="87"/>
        <v>44500</v>
      </c>
      <c r="H403" s="11" t="str">
        <f t="shared" si="88"/>
        <v>SUVEND0000312</v>
      </c>
      <c r="I403" s="11">
        <f t="shared" si="73"/>
        <v>0</v>
      </c>
      <c r="J403" s="11" t="str">
        <f>Table2[[#This Row],[Neighborhood]]</f>
        <v>South Lake Union</v>
      </c>
      <c r="K403" s="11" t="str">
        <f t="shared" si="74"/>
        <v>Food Vehicle</v>
      </c>
      <c r="L403" s="12">
        <f t="shared" si="89"/>
        <v>0</v>
      </c>
    </row>
    <row r="404" spans="1:12" ht="15.75" x14ac:dyDescent="0.25">
      <c r="A404" s="11" t="str">
        <f t="shared" si="78"/>
        <v>311 Terry Ave N on Thomas St</v>
      </c>
      <c r="B404" s="11" t="str">
        <f t="shared" si="84"/>
        <v>B</v>
      </c>
      <c r="C404" s="11" t="str">
        <f t="shared" si="79"/>
        <v>Sam Choy's Poke to the Max</v>
      </c>
      <c r="D404" s="11" t="str">
        <f t="shared" si="68"/>
        <v>Tue</v>
      </c>
      <c r="E404" s="11" t="str">
        <f t="shared" si="85"/>
        <v>10AM-2PM</v>
      </c>
      <c r="F404" s="10" t="str">
        <f t="shared" ca="1" si="86"/>
        <v>Expires on</v>
      </c>
      <c r="G404" s="10">
        <f t="shared" si="87"/>
        <v>44500</v>
      </c>
      <c r="H404" s="11" t="str">
        <f t="shared" si="88"/>
        <v>SUVEND0000225</v>
      </c>
      <c r="I404" s="11">
        <f t="shared" si="73"/>
        <v>0</v>
      </c>
      <c r="J404" s="11" t="str">
        <f>Table2[[#This Row],[Neighborhood]]</f>
        <v>South Lake Union</v>
      </c>
      <c r="K404" s="11" t="str">
        <f t="shared" si="74"/>
        <v>Food Vehicle</v>
      </c>
      <c r="L404" s="12">
        <f t="shared" si="89"/>
        <v>0</v>
      </c>
    </row>
    <row r="405" spans="1:12" ht="15.75" x14ac:dyDescent="0.25">
      <c r="A405" s="11" t="str">
        <f t="shared" si="78"/>
        <v>311 Terry Ave N on Thomas St</v>
      </c>
      <c r="B405" s="11" t="str">
        <f t="shared" si="84"/>
        <v>A</v>
      </c>
      <c r="C405" s="11" t="str">
        <f t="shared" si="79"/>
        <v xml:space="preserve">Momo Food Truck </v>
      </c>
      <c r="D405" s="11" t="str">
        <f t="shared" si="68"/>
        <v>Wed</v>
      </c>
      <c r="E405" s="11" t="str">
        <f t="shared" si="85"/>
        <v>10AM-2PM</v>
      </c>
      <c r="F405" s="10" t="str">
        <f t="shared" ca="1" si="86"/>
        <v>Pending</v>
      </c>
      <c r="G405" s="10">
        <f t="shared" si="87"/>
        <v>43901</v>
      </c>
      <c r="H405" s="11" t="str">
        <f t="shared" si="88"/>
        <v>SUVEND0000370</v>
      </c>
      <c r="I405" s="11">
        <f t="shared" si="73"/>
        <v>0</v>
      </c>
      <c r="J405" s="11" t="str">
        <f>Table2[[#This Row],[Neighborhood]]</f>
        <v>South Lake Union</v>
      </c>
      <c r="K405" s="11" t="str">
        <f t="shared" si="74"/>
        <v>Food Vehicle</v>
      </c>
      <c r="L405" s="12">
        <f t="shared" si="89"/>
        <v>0</v>
      </c>
    </row>
    <row r="406" spans="1:12" ht="15.75" x14ac:dyDescent="0.25">
      <c r="A406" s="11" t="str">
        <f t="shared" si="78"/>
        <v>311 Terry Ave N on Thomas St</v>
      </c>
      <c r="B406" s="11" t="str">
        <f t="shared" si="84"/>
        <v>B</v>
      </c>
      <c r="C406" s="11" t="str">
        <f t="shared" si="79"/>
        <v>Sam Choy's Poke to the Max</v>
      </c>
      <c r="D406" s="11" t="str">
        <f t="shared" si="68"/>
        <v>Wed</v>
      </c>
      <c r="E406" s="11" t="str">
        <f t="shared" si="85"/>
        <v>10AM-2PM</v>
      </c>
      <c r="F406" s="10" t="str">
        <f t="shared" ca="1" si="86"/>
        <v>Expires on</v>
      </c>
      <c r="G406" s="10">
        <f t="shared" si="87"/>
        <v>44500</v>
      </c>
      <c r="H406" s="11" t="str">
        <f t="shared" si="88"/>
        <v>SUVEND0000225</v>
      </c>
      <c r="I406" s="11">
        <f t="shared" si="73"/>
        <v>0</v>
      </c>
      <c r="J406" s="11" t="str">
        <f>Table2[[#This Row],[Neighborhood]]</f>
        <v>South Lake Union</v>
      </c>
      <c r="K406" s="11" t="str">
        <f t="shared" si="74"/>
        <v>Food Vehicle</v>
      </c>
      <c r="L406" s="12">
        <f t="shared" si="89"/>
        <v>0</v>
      </c>
    </row>
    <row r="407" spans="1:12" ht="15.75" x14ac:dyDescent="0.25">
      <c r="A407" s="11" t="str">
        <f t="shared" si="78"/>
        <v>311 Terry Ave N on Thomas St</v>
      </c>
      <c r="B407" s="11" t="str">
        <f t="shared" si="84"/>
        <v>A</v>
      </c>
      <c r="C407" s="11" t="str">
        <f t="shared" si="79"/>
        <v>LIL J's SUPER DAWGS</v>
      </c>
      <c r="D407" s="11" t="str">
        <f t="shared" si="68"/>
        <v>Thu</v>
      </c>
      <c r="E407" s="11" t="str">
        <f t="shared" si="85"/>
        <v>10AM-2PM</v>
      </c>
      <c r="F407" s="10" t="str">
        <f t="shared" ca="1" si="86"/>
        <v>Renewal pending</v>
      </c>
      <c r="G407" s="10">
        <f t="shared" si="87"/>
        <v>44042</v>
      </c>
      <c r="H407" s="11" t="str">
        <f t="shared" si="88"/>
        <v>SUVEND0000054</v>
      </c>
      <c r="I407" s="11">
        <f t="shared" si="73"/>
        <v>0</v>
      </c>
      <c r="J407" s="11" t="str">
        <f>Table2[[#This Row],[Neighborhood]]</f>
        <v>South Lake Union</v>
      </c>
      <c r="K407" s="11" t="str">
        <f t="shared" si="74"/>
        <v>Food Vehicle</v>
      </c>
      <c r="L407" s="12">
        <f t="shared" si="89"/>
        <v>0</v>
      </c>
    </row>
    <row r="408" spans="1:12" ht="15.75" x14ac:dyDescent="0.25">
      <c r="A408" s="11" t="str">
        <f t="shared" si="78"/>
        <v>311 Terry Ave N on Thomas St</v>
      </c>
      <c r="B408" s="11" t="str">
        <f t="shared" si="84"/>
        <v>B</v>
      </c>
      <c r="C408" s="11" t="str">
        <f t="shared" si="79"/>
        <v>Sam Choy's Poke to the Max</v>
      </c>
      <c r="D408" s="11" t="str">
        <f t="shared" si="68"/>
        <v>Thu</v>
      </c>
      <c r="E408" s="11" t="str">
        <f t="shared" si="85"/>
        <v>10AM-2PM</v>
      </c>
      <c r="F408" s="10" t="str">
        <f t="shared" ca="1" si="86"/>
        <v>Expires on</v>
      </c>
      <c r="G408" s="10">
        <f t="shared" si="87"/>
        <v>44500</v>
      </c>
      <c r="H408" s="11" t="str">
        <f t="shared" si="88"/>
        <v>SUVEND0000225</v>
      </c>
      <c r="I408" s="11">
        <f t="shared" si="73"/>
        <v>0</v>
      </c>
      <c r="J408" s="11" t="str">
        <f>Table2[[#This Row],[Neighborhood]]</f>
        <v>South Lake Union</v>
      </c>
      <c r="K408" s="11" t="str">
        <f t="shared" si="74"/>
        <v>Food Vehicle</v>
      </c>
      <c r="L408" s="12">
        <f t="shared" si="89"/>
        <v>0</v>
      </c>
    </row>
    <row r="409" spans="1:12" ht="15.75" x14ac:dyDescent="0.25">
      <c r="A409" s="11" t="str">
        <f t="shared" si="78"/>
        <v>311 Terry Ave N on Thomas St</v>
      </c>
      <c r="B409" s="11" t="str">
        <f t="shared" si="84"/>
        <v>A</v>
      </c>
      <c r="C409" s="11" t="str">
        <f t="shared" si="79"/>
        <v>Now Make Me A Sandwich</v>
      </c>
      <c r="D409" s="11" t="str">
        <f t="shared" si="68"/>
        <v>Fri</v>
      </c>
      <c r="E409" s="11" t="str">
        <f t="shared" si="85"/>
        <v>10AM-2PM</v>
      </c>
      <c r="F409" s="10" t="str">
        <f t="shared" si="86"/>
        <v>Expires on</v>
      </c>
      <c r="G409" s="10">
        <f t="shared" si="87"/>
        <v>44500</v>
      </c>
      <c r="H409" s="11" t="str">
        <f t="shared" si="88"/>
        <v>SUVEND0000312</v>
      </c>
      <c r="I409" s="11">
        <f t="shared" si="73"/>
        <v>0</v>
      </c>
      <c r="J409" s="11" t="str">
        <f>Table2[[#This Row],[Neighborhood]]</f>
        <v>South Lake Union</v>
      </c>
      <c r="K409" s="11" t="str">
        <f t="shared" si="74"/>
        <v>Food Vehicle</v>
      </c>
      <c r="L409" s="12">
        <f t="shared" si="89"/>
        <v>0</v>
      </c>
    </row>
    <row r="410" spans="1:12" ht="15.75" x14ac:dyDescent="0.25">
      <c r="A410" s="11" t="str">
        <f t="shared" si="78"/>
        <v>311 Terry Ave N on Thomas St</v>
      </c>
      <c r="B410" s="11" t="str">
        <f t="shared" si="84"/>
        <v>B</v>
      </c>
      <c r="C410" s="11" t="str">
        <f t="shared" si="79"/>
        <v>Sam Choy's Poke to the Max</v>
      </c>
      <c r="D410" s="11" t="str">
        <f t="shared" si="68"/>
        <v>Fri</v>
      </c>
      <c r="E410" s="11" t="str">
        <f t="shared" si="85"/>
        <v>10AM-2PM</v>
      </c>
      <c r="F410" s="10" t="str">
        <f t="shared" ca="1" si="86"/>
        <v>Expires on</v>
      </c>
      <c r="G410" s="10">
        <f t="shared" si="87"/>
        <v>44500</v>
      </c>
      <c r="H410" s="11" t="str">
        <f t="shared" si="88"/>
        <v>SUVEND0000225</v>
      </c>
      <c r="I410" s="11">
        <f t="shared" si="73"/>
        <v>0</v>
      </c>
      <c r="J410" s="11" t="str">
        <f>Table2[[#This Row],[Neighborhood]]</f>
        <v>South Lake Union</v>
      </c>
      <c r="K410" s="11" t="str">
        <f t="shared" si="74"/>
        <v>Food Vehicle</v>
      </c>
      <c r="L410" s="12">
        <f t="shared" si="89"/>
        <v>0</v>
      </c>
    </row>
    <row r="411" spans="1:12" ht="15.75" x14ac:dyDescent="0.25">
      <c r="A411" s="11" t="str">
        <f t="shared" si="78"/>
        <v>401 Terry Ave N on Harrison St</v>
      </c>
      <c r="B411" s="11" t="str">
        <f t="shared" si="84"/>
        <v>A</v>
      </c>
      <c r="C411" s="11">
        <f t="shared" si="79"/>
        <v>0</v>
      </c>
      <c r="D411" s="11" t="str">
        <f t="shared" si="68"/>
        <v>Mon</v>
      </c>
      <c r="E411" s="11" t="str">
        <f t="shared" si="85"/>
        <v>10AM-2PM</v>
      </c>
      <c r="F411" s="10" t="str">
        <f t="shared" ca="1" si="86"/>
        <v>Not Eligible</v>
      </c>
      <c r="G411" s="10">
        <f t="shared" si="87"/>
        <v>0</v>
      </c>
      <c r="H411" s="11">
        <f t="shared" si="88"/>
        <v>0</v>
      </c>
      <c r="I411" s="11">
        <f t="shared" si="73"/>
        <v>0</v>
      </c>
      <c r="J411" s="11" t="str">
        <f>Table2[[#This Row],[Neighborhood]]</f>
        <v>South Lake Union</v>
      </c>
      <c r="K411" s="11" t="str">
        <f t="shared" si="74"/>
        <v>Food Vehicle</v>
      </c>
      <c r="L411" s="12"/>
    </row>
    <row r="412" spans="1:12" ht="15.75" x14ac:dyDescent="0.25">
      <c r="A412" s="11" t="str">
        <f t="shared" si="78"/>
        <v>401 Terry Ave N on Harrison St</v>
      </c>
      <c r="B412" s="11" t="str">
        <f t="shared" si="84"/>
        <v>B</v>
      </c>
      <c r="C412" s="11">
        <f t="shared" si="79"/>
        <v>0</v>
      </c>
      <c r="D412" s="11" t="str">
        <f t="shared" si="68"/>
        <v>Mon</v>
      </c>
      <c r="E412" s="11" t="str">
        <f t="shared" si="85"/>
        <v>10AM-2PM</v>
      </c>
      <c r="F412" s="10" t="str">
        <f t="shared" ca="1" si="86"/>
        <v>Not Eligible</v>
      </c>
      <c r="G412" s="10">
        <f t="shared" si="87"/>
        <v>0</v>
      </c>
      <c r="H412" s="11">
        <f t="shared" si="88"/>
        <v>0</v>
      </c>
      <c r="I412" s="11">
        <f t="shared" si="73"/>
        <v>0</v>
      </c>
      <c r="J412" s="11" t="str">
        <f>Table2[[#This Row],[Neighborhood]]</f>
        <v>South Lake Union</v>
      </c>
      <c r="K412" s="11" t="str">
        <f t="shared" si="74"/>
        <v>Food Vehicle</v>
      </c>
      <c r="L412" s="12" t="str">
        <f t="shared" si="89"/>
        <v>Site discontinued temporarily due to 400 Westlake construction project</v>
      </c>
    </row>
    <row r="413" spans="1:12" ht="15.75" x14ac:dyDescent="0.25">
      <c r="A413" s="11" t="str">
        <f t="shared" si="78"/>
        <v>401 Terry Ave N on Harrison St</v>
      </c>
      <c r="B413" s="11" t="str">
        <f t="shared" si="84"/>
        <v>A</v>
      </c>
      <c r="C413" s="11">
        <f t="shared" si="79"/>
        <v>0</v>
      </c>
      <c r="D413" s="11" t="str">
        <f t="shared" si="68"/>
        <v>Tue</v>
      </c>
      <c r="E413" s="11" t="str">
        <f t="shared" si="85"/>
        <v>10AM-2PM</v>
      </c>
      <c r="F413" s="10" t="str">
        <f t="shared" ca="1" si="86"/>
        <v>Not Eligible</v>
      </c>
      <c r="G413" s="10">
        <f t="shared" si="87"/>
        <v>0</v>
      </c>
      <c r="H413" s="11">
        <f t="shared" si="88"/>
        <v>0</v>
      </c>
      <c r="I413" s="11">
        <f t="shared" si="73"/>
        <v>0</v>
      </c>
      <c r="J413" s="11" t="str">
        <f>Table2[[#This Row],[Neighborhood]]</f>
        <v>South Lake Union</v>
      </c>
      <c r="K413" s="11" t="str">
        <f t="shared" si="74"/>
        <v>Food Vehicle</v>
      </c>
      <c r="L413" s="12" t="str">
        <f t="shared" si="89"/>
        <v>Site discontinued temporarily due to 400 Westlake construction project</v>
      </c>
    </row>
    <row r="414" spans="1:12" ht="15.75" x14ac:dyDescent="0.25">
      <c r="A414" s="11" t="str">
        <f t="shared" si="78"/>
        <v>401 Terry Ave N on Harrison St</v>
      </c>
      <c r="B414" s="11" t="str">
        <f t="shared" si="84"/>
        <v>B</v>
      </c>
      <c r="C414" s="11">
        <f t="shared" si="79"/>
        <v>0</v>
      </c>
      <c r="D414" s="11" t="str">
        <f t="shared" si="68"/>
        <v>Tue</v>
      </c>
      <c r="E414" s="11" t="str">
        <f t="shared" si="85"/>
        <v>10AM-2PM</v>
      </c>
      <c r="F414" s="10" t="str">
        <f t="shared" ca="1" si="86"/>
        <v>Not Eligible</v>
      </c>
      <c r="G414" s="10">
        <f t="shared" si="87"/>
        <v>0</v>
      </c>
      <c r="H414" s="11">
        <f t="shared" si="88"/>
        <v>0</v>
      </c>
      <c r="I414" s="11">
        <f t="shared" si="73"/>
        <v>0</v>
      </c>
      <c r="J414" s="11" t="str">
        <f>Table2[[#This Row],[Neighborhood]]</f>
        <v>South Lake Union</v>
      </c>
      <c r="K414" s="11" t="str">
        <f t="shared" si="74"/>
        <v>Food Vehicle</v>
      </c>
      <c r="L414" s="12" t="str">
        <f t="shared" si="89"/>
        <v>Site discontinued temporarily due to 400 Westlake construction project</v>
      </c>
    </row>
    <row r="415" spans="1:12" ht="15.75" x14ac:dyDescent="0.25">
      <c r="A415" s="11" t="str">
        <f t="shared" si="78"/>
        <v>401 Terry Ave N on Harrison St</v>
      </c>
      <c r="B415" s="11" t="str">
        <f t="shared" si="84"/>
        <v>A</v>
      </c>
      <c r="C415" s="11">
        <f t="shared" si="79"/>
        <v>0</v>
      </c>
      <c r="D415" s="11" t="str">
        <f t="shared" si="68"/>
        <v>Wed</v>
      </c>
      <c r="E415" s="11" t="str">
        <f t="shared" si="85"/>
        <v>10AM-2PM</v>
      </c>
      <c r="F415" s="10" t="str">
        <f t="shared" ca="1" si="86"/>
        <v>Not Eligible</v>
      </c>
      <c r="G415" s="10">
        <f t="shared" si="87"/>
        <v>0</v>
      </c>
      <c r="H415" s="11">
        <f t="shared" si="88"/>
        <v>0</v>
      </c>
      <c r="I415" s="11">
        <f t="shared" si="73"/>
        <v>0</v>
      </c>
      <c r="J415" s="11" t="str">
        <f>Table2[[#This Row],[Neighborhood]]</f>
        <v>South Lake Union</v>
      </c>
      <c r="K415" s="11" t="str">
        <f t="shared" si="74"/>
        <v>Food Vehicle</v>
      </c>
      <c r="L415" s="12" t="str">
        <f t="shared" si="89"/>
        <v>Site discontinued temporarily due to 400 Westlake construction project</v>
      </c>
    </row>
    <row r="416" spans="1:12" ht="15.75" x14ac:dyDescent="0.25">
      <c r="A416" s="11" t="str">
        <f t="shared" si="78"/>
        <v>401 Terry Ave N on Harrison St</v>
      </c>
      <c r="B416" s="11" t="str">
        <f t="shared" si="84"/>
        <v>B</v>
      </c>
      <c r="C416" s="11">
        <f t="shared" si="79"/>
        <v>0</v>
      </c>
      <c r="D416" s="11" t="str">
        <f t="shared" si="68"/>
        <v>Wed</v>
      </c>
      <c r="E416" s="11" t="str">
        <f t="shared" si="85"/>
        <v>10AM-2PM</v>
      </c>
      <c r="F416" s="10" t="str">
        <f t="shared" ca="1" si="86"/>
        <v>Not Eligible</v>
      </c>
      <c r="G416" s="10">
        <f t="shared" si="87"/>
        <v>0</v>
      </c>
      <c r="H416" s="11">
        <f t="shared" si="88"/>
        <v>0</v>
      </c>
      <c r="I416" s="11">
        <f t="shared" si="73"/>
        <v>0</v>
      </c>
      <c r="J416" s="11" t="str">
        <f>Table2[[#This Row],[Neighborhood]]</f>
        <v>South Lake Union</v>
      </c>
      <c r="K416" s="11" t="str">
        <f t="shared" si="74"/>
        <v>Food Vehicle</v>
      </c>
      <c r="L416" s="12" t="str">
        <f t="shared" si="89"/>
        <v>Site discontinued temporarily due to 400 Westlake construction project</v>
      </c>
    </row>
    <row r="417" spans="1:12" ht="15.75" x14ac:dyDescent="0.25">
      <c r="A417" s="11" t="str">
        <f t="shared" si="78"/>
        <v>401 Terry Ave N on Harrison St</v>
      </c>
      <c r="B417" s="11" t="str">
        <f t="shared" si="84"/>
        <v>A</v>
      </c>
      <c r="C417" s="11">
        <f t="shared" si="79"/>
        <v>0</v>
      </c>
      <c r="D417" s="11" t="str">
        <f t="shared" si="68"/>
        <v>Thu</v>
      </c>
      <c r="E417" s="11" t="str">
        <f t="shared" si="85"/>
        <v>10AM-2PM</v>
      </c>
      <c r="F417" s="10" t="str">
        <f t="shared" ca="1" si="86"/>
        <v>Not Eligible</v>
      </c>
      <c r="G417" s="10">
        <f t="shared" si="87"/>
        <v>0</v>
      </c>
      <c r="H417" s="11">
        <f t="shared" si="88"/>
        <v>0</v>
      </c>
      <c r="I417" s="11">
        <f t="shared" si="73"/>
        <v>0</v>
      </c>
      <c r="J417" s="11" t="str">
        <f>Table2[[#This Row],[Neighborhood]]</f>
        <v>South Lake Union</v>
      </c>
      <c r="K417" s="11" t="str">
        <f t="shared" si="74"/>
        <v>Food Vehicle</v>
      </c>
      <c r="L417" s="12" t="str">
        <f t="shared" si="89"/>
        <v>Site discontinued temporarily due to 400 Westlake construction project</v>
      </c>
    </row>
    <row r="418" spans="1:12" ht="15.75" x14ac:dyDescent="0.25">
      <c r="A418" s="11" t="str">
        <f t="shared" si="78"/>
        <v>401 Terry Ave N on Harrison St</v>
      </c>
      <c r="B418" s="11" t="str">
        <f t="shared" si="84"/>
        <v>B</v>
      </c>
      <c r="C418" s="11">
        <f t="shared" si="79"/>
        <v>0</v>
      </c>
      <c r="D418" s="11" t="str">
        <f t="shared" si="68"/>
        <v>Thu</v>
      </c>
      <c r="E418" s="11" t="str">
        <f t="shared" si="85"/>
        <v>10AM-2PM</v>
      </c>
      <c r="F418" s="10" t="str">
        <f t="shared" ca="1" si="86"/>
        <v>Not Eligible</v>
      </c>
      <c r="G418" s="10">
        <f t="shared" si="87"/>
        <v>0</v>
      </c>
      <c r="H418" s="11">
        <f t="shared" si="88"/>
        <v>0</v>
      </c>
      <c r="I418" s="11">
        <f t="shared" si="73"/>
        <v>0</v>
      </c>
      <c r="J418" s="11" t="str">
        <f>Table2[[#This Row],[Neighborhood]]</f>
        <v>South Lake Union</v>
      </c>
      <c r="K418" s="11" t="str">
        <f t="shared" si="74"/>
        <v>Food Vehicle</v>
      </c>
      <c r="L418" s="12" t="str">
        <f t="shared" si="89"/>
        <v>Site discontinued temporarily due to 400 Westlake construction project</v>
      </c>
    </row>
    <row r="419" spans="1:12" ht="15.75" x14ac:dyDescent="0.25">
      <c r="A419" s="11" t="str">
        <f t="shared" si="78"/>
        <v>401 Terry Ave N on Harrison St</v>
      </c>
      <c r="B419" s="11" t="str">
        <f t="shared" si="84"/>
        <v>A</v>
      </c>
      <c r="C419" s="11">
        <f t="shared" si="79"/>
        <v>0</v>
      </c>
      <c r="D419" s="11" t="str">
        <f t="shared" si="68"/>
        <v>Fri</v>
      </c>
      <c r="E419" s="11" t="str">
        <f t="shared" si="85"/>
        <v>10AM-2PM</v>
      </c>
      <c r="F419" s="10" t="str">
        <f t="shared" ca="1" si="86"/>
        <v>Not Eligible</v>
      </c>
      <c r="G419" s="10">
        <f t="shared" si="87"/>
        <v>0</v>
      </c>
      <c r="H419" s="11">
        <f t="shared" si="88"/>
        <v>0</v>
      </c>
      <c r="I419" s="11">
        <f t="shared" si="73"/>
        <v>0</v>
      </c>
      <c r="J419" s="11" t="str">
        <f>Table2[[#This Row],[Neighborhood]]</f>
        <v>South Lake Union</v>
      </c>
      <c r="K419" s="11" t="str">
        <f t="shared" si="74"/>
        <v>Food Vehicle</v>
      </c>
      <c r="L419" s="12" t="str">
        <f t="shared" si="89"/>
        <v>Site discontinued temporarily due to 400 Westlake construction project</v>
      </c>
    </row>
    <row r="420" spans="1:12" ht="15.75" x14ac:dyDescent="0.25">
      <c r="A420" s="11" t="str">
        <f t="shared" si="78"/>
        <v>401 Terry Ave N on Harrison St</v>
      </c>
      <c r="B420" s="11" t="str">
        <f t="shared" si="84"/>
        <v>B</v>
      </c>
      <c r="C420" s="11">
        <f t="shared" si="79"/>
        <v>0</v>
      </c>
      <c r="D420" s="11" t="str">
        <f t="shared" si="68"/>
        <v>Fri</v>
      </c>
      <c r="E420" s="11" t="str">
        <f t="shared" si="85"/>
        <v>10AM-2PM</v>
      </c>
      <c r="F420" s="10" t="str">
        <f t="shared" ca="1" si="86"/>
        <v>Not Eligible</v>
      </c>
      <c r="G420" s="10">
        <f t="shared" si="87"/>
        <v>0</v>
      </c>
      <c r="H420" s="11">
        <f t="shared" si="88"/>
        <v>0</v>
      </c>
      <c r="I420" s="11">
        <f t="shared" si="73"/>
        <v>0</v>
      </c>
      <c r="J420" s="11" t="str">
        <f>Table2[[#This Row],[Neighborhood]]</f>
        <v>South Lake Union</v>
      </c>
      <c r="K420" s="11" t="str">
        <f t="shared" si="74"/>
        <v>Food Vehicle</v>
      </c>
      <c r="L420" s="12" t="str">
        <f t="shared" si="89"/>
        <v>Site discontinued temporarily due to 400 Westlake construction project</v>
      </c>
    </row>
    <row r="421" spans="1:12" ht="15.75" x14ac:dyDescent="0.25">
      <c r="A421" s="11" t="str">
        <f t="shared" si="78"/>
        <v>425 Terry Ave N on Republican St</v>
      </c>
      <c r="B421" s="11" t="str">
        <f t="shared" si="84"/>
        <v>A</v>
      </c>
      <c r="C421" s="11" t="str">
        <f t="shared" si="79"/>
        <v xml:space="preserve">Sunnyside Up </v>
      </c>
      <c r="D421" s="11" t="str">
        <f t="shared" si="68"/>
        <v>Mon</v>
      </c>
      <c r="E421" s="11" t="str">
        <f t="shared" si="85"/>
        <v>10AM-2PM</v>
      </c>
      <c r="F421" s="10" t="str">
        <f t="shared" ca="1" si="86"/>
        <v>Renewal pending</v>
      </c>
      <c r="G421" s="10">
        <f t="shared" si="87"/>
        <v>44039</v>
      </c>
      <c r="H421" s="11" t="str">
        <f t="shared" si="88"/>
        <v>SUVEND0000515</v>
      </c>
      <c r="I421" s="11">
        <f t="shared" si="73"/>
        <v>0</v>
      </c>
      <c r="J421" s="11" t="str">
        <f>Table2[[#This Row],[Neighborhood]]</f>
        <v>South Lake Union</v>
      </c>
      <c r="K421" s="11" t="str">
        <f t="shared" si="74"/>
        <v>Food Vehicle</v>
      </c>
      <c r="L421" s="12">
        <f t="shared" si="89"/>
        <v>0</v>
      </c>
    </row>
    <row r="422" spans="1:12" ht="15.75" x14ac:dyDescent="0.25">
      <c r="A422" s="11" t="str">
        <f t="shared" si="78"/>
        <v>425 Terry Ave N on Republican St</v>
      </c>
      <c r="B422" s="11" t="str">
        <f t="shared" ref="B422:B474" si="90">Site</f>
        <v>A</v>
      </c>
      <c r="C422" s="11" t="str">
        <f t="shared" si="79"/>
        <v>The Roll Pod</v>
      </c>
      <c r="D422" s="11" t="str">
        <f t="shared" si="68"/>
        <v>Tue</v>
      </c>
      <c r="E422" s="11" t="str">
        <f t="shared" si="85"/>
        <v>10AM-2PM</v>
      </c>
      <c r="F422" s="10" t="str">
        <f t="shared" si="86"/>
        <v>Approved</v>
      </c>
      <c r="G422" s="10">
        <f t="shared" si="87"/>
        <v>0</v>
      </c>
      <c r="H422" s="11" t="str">
        <f t="shared" si="88"/>
        <v>SUVEND0000495</v>
      </c>
      <c r="I422" s="11">
        <f t="shared" si="73"/>
        <v>0</v>
      </c>
      <c r="J422" s="11" t="str">
        <f>Table2[[#This Row],[Neighborhood]]</f>
        <v>South Lake Union</v>
      </c>
      <c r="K422" s="11" t="str">
        <f t="shared" si="74"/>
        <v>Food Vehicle</v>
      </c>
      <c r="L422" s="12">
        <f t="shared" si="89"/>
        <v>0</v>
      </c>
    </row>
    <row r="423" spans="1:12" ht="15.75" x14ac:dyDescent="0.25">
      <c r="A423" s="11" t="str">
        <f t="shared" si="78"/>
        <v>425 Terry Ave N on Republican St</v>
      </c>
      <c r="B423" s="11" t="str">
        <f t="shared" si="90"/>
        <v>A</v>
      </c>
      <c r="C423" s="11" t="str">
        <f t="shared" si="79"/>
        <v>Santiago Sandwiches, LLC</v>
      </c>
      <c r="D423" s="11" t="str">
        <f t="shared" si="68"/>
        <v>Wed</v>
      </c>
      <c r="E423" s="11" t="str">
        <f t="shared" ref="E423:E474" si="91">Hours</f>
        <v>10AM-2PM</v>
      </c>
      <c r="F423" s="10" t="str">
        <f t="shared" ref="F423:F474" ca="1" si="92">PermitStatus</f>
        <v>Expires on</v>
      </c>
      <c r="G423" s="10">
        <f t="shared" ref="G423:G474" si="93">Date</f>
        <v>81024</v>
      </c>
      <c r="H423" s="11" t="str">
        <f t="shared" ref="H423:H474" si="94">PermitNo</f>
        <v>SUVEND0000177</v>
      </c>
      <c r="I423" s="11">
        <f t="shared" si="73"/>
        <v>0</v>
      </c>
      <c r="J423" s="11" t="str">
        <f>Table2[[#This Row],[Neighborhood]]</f>
        <v>South Lake Union</v>
      </c>
      <c r="K423" s="11" t="str">
        <f t="shared" si="74"/>
        <v>Food Vehicle</v>
      </c>
      <c r="L423" s="12">
        <f t="shared" si="89"/>
        <v>0</v>
      </c>
    </row>
    <row r="424" spans="1:12" ht="15.75" x14ac:dyDescent="0.25">
      <c r="A424" s="11" t="str">
        <f t="shared" si="78"/>
        <v>425 Terry Ave N on Republican St</v>
      </c>
      <c r="B424" s="11" t="str">
        <f t="shared" si="90"/>
        <v>A</v>
      </c>
      <c r="C424" s="11" t="str">
        <f t="shared" si="79"/>
        <v>Gogi on the Go</v>
      </c>
      <c r="D424" s="11" t="str">
        <f t="shared" si="68"/>
        <v>Thu</v>
      </c>
      <c r="E424" s="11" t="str">
        <f t="shared" si="91"/>
        <v>10AM-2PM</v>
      </c>
      <c r="F424" s="10" t="str">
        <f t="shared" ca="1" si="92"/>
        <v>Expires on</v>
      </c>
      <c r="G424" s="10">
        <f t="shared" si="93"/>
        <v>81024</v>
      </c>
      <c r="H424" s="11" t="str">
        <f t="shared" si="94"/>
        <v>SUVEND0000129</v>
      </c>
      <c r="I424" s="11">
        <f t="shared" si="73"/>
        <v>0</v>
      </c>
      <c r="J424" s="11" t="str">
        <f>Table2[[#This Row],[Neighborhood]]</f>
        <v>South Lake Union</v>
      </c>
      <c r="K424" s="11" t="str">
        <f t="shared" si="74"/>
        <v>Food Vehicle</v>
      </c>
      <c r="L424" s="12">
        <f t="shared" ref="L424:L474" si="95">Notes</f>
        <v>0</v>
      </c>
    </row>
    <row r="425" spans="1:12" ht="15.75" x14ac:dyDescent="0.25">
      <c r="A425" s="11" t="str">
        <f t="shared" si="78"/>
        <v>425 Terry Ave N on Republican St</v>
      </c>
      <c r="B425" s="11" t="str">
        <f t="shared" si="90"/>
        <v>A</v>
      </c>
      <c r="C425" s="11" t="str">
        <f t="shared" si="79"/>
        <v>The Roll Pod</v>
      </c>
      <c r="D425" s="11" t="str">
        <f t="shared" si="68"/>
        <v>Fri</v>
      </c>
      <c r="E425" s="11" t="str">
        <f t="shared" si="91"/>
        <v>10AM-2PM</v>
      </c>
      <c r="F425" s="10" t="str">
        <f t="shared" si="92"/>
        <v>Approved</v>
      </c>
      <c r="G425" s="10">
        <f t="shared" si="93"/>
        <v>0</v>
      </c>
      <c r="H425" s="11" t="str">
        <f t="shared" si="94"/>
        <v>SUVEND0000495</v>
      </c>
      <c r="I425" s="11">
        <f t="shared" si="73"/>
        <v>0</v>
      </c>
      <c r="J425" s="11" t="str">
        <f>Table2[[#This Row],[Neighborhood]]</f>
        <v>South Lake Union</v>
      </c>
      <c r="K425" s="11" t="str">
        <f t="shared" si="74"/>
        <v>Food Vehicle</v>
      </c>
      <c r="L425" s="12">
        <f t="shared" si="95"/>
        <v>0</v>
      </c>
    </row>
    <row r="426" spans="1:12" ht="15.75" x14ac:dyDescent="0.25">
      <c r="A426" s="11" t="str">
        <f t="shared" ref="A426:A489" si="96">Location</f>
        <v>500 Terry Ave N</v>
      </c>
      <c r="B426" s="11" t="str">
        <f t="shared" si="90"/>
        <v>A</v>
      </c>
      <c r="C426" s="11">
        <f t="shared" ref="C426:C474" si="97">Vendor</f>
        <v>0</v>
      </c>
      <c r="D426" s="11">
        <f t="shared" si="68"/>
        <v>0</v>
      </c>
      <c r="E426" s="11">
        <f t="shared" si="91"/>
        <v>0</v>
      </c>
      <c r="F426" s="10" t="str">
        <f t="shared" ca="1" si="92"/>
        <v>Not Eligible</v>
      </c>
      <c r="G426" s="10">
        <f t="shared" si="93"/>
        <v>0</v>
      </c>
      <c r="H426" s="11">
        <f t="shared" si="94"/>
        <v>0</v>
      </c>
      <c r="I426" s="11">
        <f t="shared" ref="I426:I474" si="98">DecalNo</f>
        <v>0</v>
      </c>
      <c r="J426" s="11" t="str">
        <f>Table2[[#This Row],[Neighborhood]]</f>
        <v>South Lake Union</v>
      </c>
      <c r="K426" s="11" t="str">
        <f t="shared" ref="K426:K474" si="99">PermitType</f>
        <v>Food Vehicle</v>
      </c>
      <c r="L426" s="12" t="str">
        <f t="shared" si="95"/>
        <v>Not renewable at permit expiration</v>
      </c>
    </row>
    <row r="427" spans="1:12" ht="15.75" x14ac:dyDescent="0.25">
      <c r="A427" s="11" t="str">
        <f t="shared" si="96"/>
        <v>535 Terry Ave N on Mercer St</v>
      </c>
      <c r="B427" s="11" t="str">
        <f t="shared" si="90"/>
        <v>A</v>
      </c>
      <c r="C427" s="11" t="str">
        <f t="shared" si="97"/>
        <v>Tacos El Tajin</v>
      </c>
      <c r="D427" s="11" t="str">
        <f t="shared" si="68"/>
        <v>Mon</v>
      </c>
      <c r="E427" s="11" t="str">
        <f t="shared" si="91"/>
        <v>10AM-2PM</v>
      </c>
      <c r="F427" s="10" t="str">
        <f t="shared" ca="1" si="92"/>
        <v>Expires on</v>
      </c>
      <c r="G427" s="10">
        <f t="shared" si="93"/>
        <v>81024</v>
      </c>
      <c r="H427" s="11" t="str">
        <f t="shared" si="94"/>
        <v>SUVEND0000325</v>
      </c>
      <c r="I427" s="11">
        <f t="shared" si="98"/>
        <v>0</v>
      </c>
      <c r="J427" s="11" t="str">
        <f>Table2[[#This Row],[Neighborhood]]</f>
        <v>South Lake Union</v>
      </c>
      <c r="K427" s="11" t="str">
        <f t="shared" si="99"/>
        <v>Food Vehicle</v>
      </c>
      <c r="L427" s="12">
        <f t="shared" si="95"/>
        <v>0</v>
      </c>
    </row>
    <row r="428" spans="1:12" ht="15.75" x14ac:dyDescent="0.25">
      <c r="A428" s="11" t="str">
        <f t="shared" si="96"/>
        <v>535 Terry Ave N on Mercer St</v>
      </c>
      <c r="B428" s="11" t="str">
        <f t="shared" si="90"/>
        <v>A</v>
      </c>
      <c r="C428" s="11">
        <f t="shared" si="97"/>
        <v>0</v>
      </c>
      <c r="D428" s="11" t="str">
        <f t="shared" si="68"/>
        <v>Tue</v>
      </c>
      <c r="E428" s="11" t="str">
        <f t="shared" si="91"/>
        <v>10AM-2PM</v>
      </c>
      <c r="F428" s="10" t="str">
        <f t="shared" si="92"/>
        <v>Accepting Applications</v>
      </c>
      <c r="G428" s="10">
        <f t="shared" si="93"/>
        <v>0</v>
      </c>
      <c r="H428" s="11">
        <f t="shared" si="94"/>
        <v>0</v>
      </c>
      <c r="I428" s="11">
        <f t="shared" si="98"/>
        <v>0</v>
      </c>
      <c r="J428" s="11" t="str">
        <f>Table2[[#This Row],[Neighborhood]]</f>
        <v>South Lake Union</v>
      </c>
      <c r="K428" s="11" t="str">
        <f t="shared" si="99"/>
        <v>Food Vehicle</v>
      </c>
      <c r="L428" s="12">
        <f t="shared" si="95"/>
        <v>0</v>
      </c>
    </row>
    <row r="429" spans="1:12" ht="15.75" x14ac:dyDescent="0.25">
      <c r="A429" s="11" t="str">
        <f t="shared" si="96"/>
        <v>535 Terry Ave N on Mercer St</v>
      </c>
      <c r="B429" s="11" t="str">
        <f t="shared" si="90"/>
        <v>A</v>
      </c>
      <c r="C429" s="11" t="str">
        <f t="shared" si="97"/>
        <v>Tacos El Tajin</v>
      </c>
      <c r="D429" s="11" t="str">
        <f t="shared" si="68"/>
        <v>Wed</v>
      </c>
      <c r="E429" s="11" t="str">
        <f t="shared" si="91"/>
        <v>10AM-2PM</v>
      </c>
      <c r="F429" s="10" t="str">
        <f t="shared" ca="1" si="92"/>
        <v>Expires on</v>
      </c>
      <c r="G429" s="10">
        <f t="shared" si="93"/>
        <v>81024</v>
      </c>
      <c r="H429" s="11" t="str">
        <f t="shared" si="94"/>
        <v>SUVEND0000325</v>
      </c>
      <c r="I429" s="11">
        <f t="shared" si="98"/>
        <v>0</v>
      </c>
      <c r="J429" s="11" t="str">
        <f>Table2[[#This Row],[Neighborhood]]</f>
        <v>South Lake Union</v>
      </c>
      <c r="K429" s="11" t="str">
        <f t="shared" si="99"/>
        <v>Food Vehicle</v>
      </c>
      <c r="L429" s="12">
        <f t="shared" si="95"/>
        <v>0</v>
      </c>
    </row>
    <row r="430" spans="1:12" ht="15.75" x14ac:dyDescent="0.25">
      <c r="A430" s="11" t="str">
        <f t="shared" si="96"/>
        <v>535 Terry Ave N on Mercer St</v>
      </c>
      <c r="B430" s="11" t="str">
        <f t="shared" si="90"/>
        <v>A</v>
      </c>
      <c r="C430" s="11" t="str">
        <f t="shared" si="97"/>
        <v>Tacos El Tajin</v>
      </c>
      <c r="D430" s="11" t="str">
        <f t="shared" si="68"/>
        <v>Thu</v>
      </c>
      <c r="E430" s="11" t="str">
        <f t="shared" si="91"/>
        <v>10AM-2PM</v>
      </c>
      <c r="F430" s="10" t="str">
        <f t="shared" ca="1" si="92"/>
        <v>Expires on</v>
      </c>
      <c r="G430" s="10">
        <f t="shared" si="93"/>
        <v>81024</v>
      </c>
      <c r="H430" s="11" t="str">
        <f t="shared" si="94"/>
        <v>SUVEND0000325</v>
      </c>
      <c r="I430" s="11">
        <f t="shared" si="98"/>
        <v>0</v>
      </c>
      <c r="J430" s="11" t="str">
        <f>Table2[[#This Row],[Neighborhood]]</f>
        <v>South Lake Union</v>
      </c>
      <c r="K430" s="11" t="str">
        <f t="shared" si="99"/>
        <v>Food Vehicle</v>
      </c>
      <c r="L430" s="12">
        <f t="shared" si="95"/>
        <v>0</v>
      </c>
    </row>
    <row r="431" spans="1:12" ht="15.75" x14ac:dyDescent="0.25">
      <c r="A431" s="11" t="str">
        <f t="shared" si="96"/>
        <v>535 Terry Ave N on Mercer St</v>
      </c>
      <c r="B431" s="11" t="str">
        <f t="shared" si="90"/>
        <v>A</v>
      </c>
      <c r="C431" s="11" t="str">
        <f t="shared" si="97"/>
        <v xml:space="preserve">Yummy Box Food Truck </v>
      </c>
      <c r="D431" s="11" t="str">
        <f t="shared" si="68"/>
        <v>Fri</v>
      </c>
      <c r="E431" s="11" t="str">
        <f t="shared" si="91"/>
        <v>10AM-2PM</v>
      </c>
      <c r="F431" s="10" t="str">
        <f t="shared" ca="1" si="92"/>
        <v>Approved</v>
      </c>
      <c r="G431" s="10">
        <f t="shared" si="93"/>
        <v>43789</v>
      </c>
      <c r="H431" s="11" t="str">
        <f t="shared" si="94"/>
        <v>SUVEND0000222</v>
      </c>
      <c r="I431" s="11">
        <f t="shared" si="98"/>
        <v>0</v>
      </c>
      <c r="J431" s="11" t="str">
        <f>Table2[[#This Row],[Neighborhood]]</f>
        <v>South Lake Union</v>
      </c>
      <c r="K431" s="11" t="str">
        <f t="shared" si="99"/>
        <v>Food Vehicle</v>
      </c>
      <c r="L431" s="12">
        <f t="shared" si="95"/>
        <v>0</v>
      </c>
    </row>
    <row r="432" spans="1:12" ht="15.75" x14ac:dyDescent="0.25">
      <c r="A432" s="11" t="str">
        <f t="shared" si="96"/>
        <v>1915 Terry Ave on Stewart St</v>
      </c>
      <c r="B432" s="11" t="str">
        <f t="shared" si="90"/>
        <v>A</v>
      </c>
      <c r="C432" s="11" t="str">
        <f t="shared" si="97"/>
        <v xml:space="preserve">YS Street Food Truck </v>
      </c>
      <c r="D432" s="11" t="str">
        <f t="shared" si="68"/>
        <v>Mon</v>
      </c>
      <c r="E432" s="11" t="str">
        <f t="shared" si="91"/>
        <v>10AM-2PM</v>
      </c>
      <c r="F432" s="10" t="str">
        <f t="shared" ca="1" si="92"/>
        <v>Expires on</v>
      </c>
      <c r="G432" s="10">
        <f t="shared" si="93"/>
        <v>81024</v>
      </c>
      <c r="H432" s="11" t="str">
        <f t="shared" si="94"/>
        <v>SUVEND0000310</v>
      </c>
      <c r="I432" s="11">
        <f t="shared" si="98"/>
        <v>0</v>
      </c>
      <c r="J432" s="11" t="str">
        <f>Table2[[#This Row],[Neighborhood]]</f>
        <v>South Lake Union</v>
      </c>
      <c r="K432" s="11" t="str">
        <f t="shared" si="99"/>
        <v>Food Vehicle</v>
      </c>
      <c r="L432" s="12">
        <f t="shared" si="95"/>
        <v>0</v>
      </c>
    </row>
    <row r="433" spans="1:12" ht="15.75" customHeight="1" x14ac:dyDescent="0.25">
      <c r="A433" s="11" t="str">
        <f t="shared" si="96"/>
        <v>1915 Terry Ave on Stewart St</v>
      </c>
      <c r="B433" s="11" t="str">
        <f t="shared" si="90"/>
        <v>A</v>
      </c>
      <c r="C433" s="11" t="str">
        <f t="shared" si="97"/>
        <v xml:space="preserve">YS Street Food Truck </v>
      </c>
      <c r="D433" s="11" t="str">
        <f t="shared" si="68"/>
        <v>Tue</v>
      </c>
      <c r="E433" s="11" t="str">
        <f t="shared" si="91"/>
        <v>10AM-2PM</v>
      </c>
      <c r="F433" s="10" t="str">
        <f t="shared" ca="1" si="92"/>
        <v>Expires on</v>
      </c>
      <c r="G433" s="10">
        <f t="shared" si="93"/>
        <v>81024</v>
      </c>
      <c r="H433" s="11" t="str">
        <f t="shared" si="94"/>
        <v>SUVEND0000119</v>
      </c>
      <c r="I433" s="11">
        <f t="shared" si="98"/>
        <v>0</v>
      </c>
      <c r="J433" s="11" t="str">
        <f>Table2[[#This Row],[Neighborhood]]</f>
        <v>South Lake Union</v>
      </c>
      <c r="K433" s="11" t="str">
        <f t="shared" si="99"/>
        <v>Food Vehicle</v>
      </c>
      <c r="L433" s="12">
        <f t="shared" si="95"/>
        <v>0</v>
      </c>
    </row>
    <row r="434" spans="1:12" ht="15.75" customHeight="1" x14ac:dyDescent="0.25">
      <c r="A434" s="11" t="str">
        <f t="shared" si="96"/>
        <v>1915 Terry Ave on Stewart St</v>
      </c>
      <c r="B434" s="11" t="str">
        <f t="shared" si="90"/>
        <v>A</v>
      </c>
      <c r="C434" s="11" t="str">
        <f t="shared" si="97"/>
        <v>Southern Taiwan</v>
      </c>
      <c r="D434" s="11" t="str">
        <f t="shared" si="68"/>
        <v>Wed</v>
      </c>
      <c r="E434" s="11" t="str">
        <f t="shared" si="91"/>
        <v>10AM-2PM</v>
      </c>
      <c r="F434" s="10" t="str">
        <f t="shared" ca="1" si="92"/>
        <v>Expires on</v>
      </c>
      <c r="G434" s="10">
        <f t="shared" si="93"/>
        <v>81024</v>
      </c>
      <c r="H434" s="11" t="str">
        <f t="shared" si="94"/>
        <v>SUVEND0000080</v>
      </c>
      <c r="I434" s="11">
        <f t="shared" si="98"/>
        <v>0</v>
      </c>
      <c r="J434" s="11" t="str">
        <f>Table2[[#This Row],[Neighborhood]]</f>
        <v>South Lake Union</v>
      </c>
      <c r="K434" s="11" t="str">
        <f t="shared" si="99"/>
        <v>Food Vehicle</v>
      </c>
      <c r="L434" s="12">
        <f t="shared" si="95"/>
        <v>0</v>
      </c>
    </row>
    <row r="435" spans="1:12" ht="15.75" customHeight="1" x14ac:dyDescent="0.25">
      <c r="A435" s="11" t="str">
        <f t="shared" si="96"/>
        <v>1915 Terry Ave on Stewart St</v>
      </c>
      <c r="B435" s="11" t="str">
        <f t="shared" si="90"/>
        <v>A</v>
      </c>
      <c r="C435" s="11" t="str">
        <f t="shared" si="97"/>
        <v xml:space="preserve">YS Street Food Truck </v>
      </c>
      <c r="D435" s="11" t="str">
        <f t="shared" si="68"/>
        <v>Thu</v>
      </c>
      <c r="E435" s="11" t="str">
        <f t="shared" si="91"/>
        <v>10AM-2PM</v>
      </c>
      <c r="F435" s="10" t="str">
        <f t="shared" ca="1" si="92"/>
        <v>Expires on</v>
      </c>
      <c r="G435" s="10">
        <f t="shared" si="93"/>
        <v>81024</v>
      </c>
      <c r="H435" s="11" t="str">
        <f t="shared" si="94"/>
        <v>SUVEND0000119</v>
      </c>
      <c r="I435" s="11">
        <f t="shared" si="98"/>
        <v>0</v>
      </c>
      <c r="J435" s="11" t="str">
        <f>Table2[[#This Row],[Neighborhood]]</f>
        <v>South Lake Union</v>
      </c>
      <c r="K435" s="11" t="str">
        <f t="shared" si="99"/>
        <v>Food Vehicle</v>
      </c>
      <c r="L435" s="12">
        <f t="shared" si="95"/>
        <v>0</v>
      </c>
    </row>
    <row r="436" spans="1:12" ht="15.75" customHeight="1" x14ac:dyDescent="0.25">
      <c r="A436" s="11" t="str">
        <f t="shared" si="96"/>
        <v>1915 Terry Ave on Stewart St</v>
      </c>
      <c r="B436" s="11" t="str">
        <f t="shared" si="90"/>
        <v>A</v>
      </c>
      <c r="C436" s="11" t="str">
        <f t="shared" si="97"/>
        <v>Southern Taiwan</v>
      </c>
      <c r="D436" s="11" t="str">
        <f t="shared" si="68"/>
        <v>Fri</v>
      </c>
      <c r="E436" s="11" t="str">
        <f t="shared" si="91"/>
        <v>10AM-2PM</v>
      </c>
      <c r="F436" s="10" t="str">
        <f t="shared" ca="1" si="92"/>
        <v>Expires on</v>
      </c>
      <c r="G436" s="10">
        <f t="shared" si="93"/>
        <v>81024</v>
      </c>
      <c r="H436" s="11" t="str">
        <f t="shared" si="94"/>
        <v>SUVEND0000080</v>
      </c>
      <c r="I436" s="11">
        <f t="shared" si="98"/>
        <v>0</v>
      </c>
      <c r="J436" s="11" t="str">
        <f>Table2[[#This Row],[Neighborhood]]</f>
        <v>South Lake Union</v>
      </c>
      <c r="K436" s="11" t="str">
        <f t="shared" si="99"/>
        <v>Food Vehicle</v>
      </c>
      <c r="L436" s="12">
        <f t="shared" si="95"/>
        <v>0</v>
      </c>
    </row>
    <row r="437" spans="1:12" ht="15.75" customHeight="1" x14ac:dyDescent="0.25">
      <c r="A437" s="11" t="str">
        <f t="shared" si="96"/>
        <v>1915 Terry Ave on Stewart St</v>
      </c>
      <c r="B437" s="11" t="str">
        <f t="shared" si="90"/>
        <v>A</v>
      </c>
      <c r="C437" s="11">
        <f t="shared" si="97"/>
        <v>0</v>
      </c>
      <c r="D437" s="11" t="str">
        <f t="shared" ref="D437:D474" si="100">Day</f>
        <v>Mon</v>
      </c>
      <c r="E437" s="11" t="str">
        <f t="shared" si="91"/>
        <v>10AM-2PM</v>
      </c>
      <c r="F437" s="10" t="str">
        <f t="shared" si="92"/>
        <v>Accepting Applications</v>
      </c>
      <c r="G437" s="10">
        <f t="shared" si="93"/>
        <v>0</v>
      </c>
      <c r="H437" s="11">
        <f t="shared" si="94"/>
        <v>0</v>
      </c>
      <c r="I437" s="11">
        <f t="shared" si="98"/>
        <v>0</v>
      </c>
      <c r="J437" s="11" t="str">
        <f>Table2[[#This Row],[Neighborhood]]</f>
        <v>South Lake Union</v>
      </c>
      <c r="K437" s="11" t="str">
        <f t="shared" si="99"/>
        <v>Food Vehicle</v>
      </c>
      <c r="L437" s="12">
        <f t="shared" si="95"/>
        <v>0</v>
      </c>
    </row>
    <row r="438" spans="1:12" ht="15.75" customHeight="1" x14ac:dyDescent="0.25">
      <c r="A438" s="11" t="str">
        <f t="shared" si="96"/>
        <v>1915 Terry Ave on Stewart St</v>
      </c>
      <c r="B438" s="11" t="str">
        <f t="shared" si="90"/>
        <v>A</v>
      </c>
      <c r="C438" s="11">
        <f t="shared" si="97"/>
        <v>0</v>
      </c>
      <c r="D438" s="11" t="str">
        <f t="shared" si="100"/>
        <v>Tue</v>
      </c>
      <c r="E438" s="11" t="str">
        <f t="shared" si="91"/>
        <v>10AM-2PM</v>
      </c>
      <c r="F438" s="10" t="str">
        <f t="shared" si="92"/>
        <v>Accepting Applications</v>
      </c>
      <c r="G438" s="10">
        <f t="shared" si="93"/>
        <v>0</v>
      </c>
      <c r="H438" s="11">
        <f t="shared" si="94"/>
        <v>0</v>
      </c>
      <c r="I438" s="11">
        <f t="shared" si="98"/>
        <v>0</v>
      </c>
      <c r="J438" s="11" t="str">
        <f>Table2[[#This Row],[Neighborhood]]</f>
        <v>South Lake Union</v>
      </c>
      <c r="K438" s="11" t="str">
        <f t="shared" si="99"/>
        <v>Food Vehicle</v>
      </c>
      <c r="L438" s="12">
        <f t="shared" si="95"/>
        <v>0</v>
      </c>
    </row>
    <row r="439" spans="1:12" ht="15.75" x14ac:dyDescent="0.25">
      <c r="A439" s="11" t="str">
        <f t="shared" si="96"/>
        <v>1915 Terry Ave on Stewart St</v>
      </c>
      <c r="B439" s="11" t="str">
        <f t="shared" si="90"/>
        <v>A</v>
      </c>
      <c r="C439" s="11">
        <f t="shared" si="97"/>
        <v>0</v>
      </c>
      <c r="D439" s="11" t="str">
        <f t="shared" si="100"/>
        <v>Wed</v>
      </c>
      <c r="E439" s="11" t="str">
        <f t="shared" si="91"/>
        <v>10AM-2PM</v>
      </c>
      <c r="F439" s="10" t="str">
        <f t="shared" si="92"/>
        <v>Accepting Applications</v>
      </c>
      <c r="G439" s="10">
        <f t="shared" si="93"/>
        <v>0</v>
      </c>
      <c r="H439" s="11">
        <f t="shared" si="94"/>
        <v>0</v>
      </c>
      <c r="I439" s="11">
        <f t="shared" si="98"/>
        <v>0</v>
      </c>
      <c r="J439" s="11" t="str">
        <f>Table2[[#This Row],[Neighborhood]]</f>
        <v>South Lake Union</v>
      </c>
      <c r="K439" s="11" t="str">
        <f t="shared" si="99"/>
        <v>Food Vehicle</v>
      </c>
      <c r="L439" s="12">
        <f t="shared" si="95"/>
        <v>0</v>
      </c>
    </row>
    <row r="440" spans="1:12" ht="15.75" x14ac:dyDescent="0.25">
      <c r="A440" s="11" t="str">
        <f t="shared" si="96"/>
        <v>1915 Terry Ave on Stewart St</v>
      </c>
      <c r="B440" s="11" t="str">
        <f t="shared" si="90"/>
        <v>A</v>
      </c>
      <c r="C440" s="11">
        <f t="shared" si="97"/>
        <v>0</v>
      </c>
      <c r="D440" s="11" t="str">
        <f t="shared" si="100"/>
        <v>Thu</v>
      </c>
      <c r="E440" s="11" t="str">
        <f t="shared" si="91"/>
        <v>10AM-2PM</v>
      </c>
      <c r="F440" s="10" t="str">
        <f t="shared" si="92"/>
        <v>Accepting Applications</v>
      </c>
      <c r="G440" s="10">
        <f t="shared" si="93"/>
        <v>0</v>
      </c>
      <c r="H440" s="11">
        <f t="shared" si="94"/>
        <v>0</v>
      </c>
      <c r="I440" s="11">
        <f t="shared" si="98"/>
        <v>0</v>
      </c>
      <c r="J440" s="11" t="str">
        <f>Table2[[#This Row],[Neighborhood]]</f>
        <v>South Lake Union</v>
      </c>
      <c r="K440" s="11" t="str">
        <f t="shared" si="99"/>
        <v>Food Vehicle</v>
      </c>
      <c r="L440" s="12">
        <f t="shared" si="95"/>
        <v>0</v>
      </c>
    </row>
    <row r="441" spans="1:12" ht="15.75" x14ac:dyDescent="0.25">
      <c r="A441" s="11" t="str">
        <f t="shared" si="96"/>
        <v>1915 Terry Ave on Stewart St</v>
      </c>
      <c r="B441" s="11" t="str">
        <f t="shared" si="90"/>
        <v>A</v>
      </c>
      <c r="C441" s="11">
        <f t="shared" si="97"/>
        <v>0</v>
      </c>
      <c r="D441" s="11" t="str">
        <f t="shared" si="100"/>
        <v>Fri</v>
      </c>
      <c r="E441" s="11" t="str">
        <f t="shared" si="91"/>
        <v>10AM-2PM</v>
      </c>
      <c r="F441" s="10" t="str">
        <f t="shared" si="92"/>
        <v>Accepting Applications</v>
      </c>
      <c r="G441" s="10">
        <f t="shared" si="93"/>
        <v>0</v>
      </c>
      <c r="H441" s="11">
        <f t="shared" si="94"/>
        <v>0</v>
      </c>
      <c r="I441" s="11">
        <f t="shared" si="98"/>
        <v>0</v>
      </c>
      <c r="J441" s="11" t="str">
        <f>Table2[[#This Row],[Neighborhood]]</f>
        <v>South Lake Union</v>
      </c>
      <c r="K441" s="11" t="str">
        <f t="shared" si="99"/>
        <v>Food Vehicle</v>
      </c>
      <c r="L441" s="12">
        <f t="shared" si="95"/>
        <v>0</v>
      </c>
    </row>
    <row r="442" spans="1:12" ht="15.75" x14ac:dyDescent="0.25">
      <c r="A442" s="11" t="str">
        <f>Location</f>
        <v>1121 Thomas St</v>
      </c>
      <c r="B442" s="11" t="str">
        <f t="shared" si="90"/>
        <v>A</v>
      </c>
      <c r="C442" s="11">
        <f t="shared" si="97"/>
        <v>0</v>
      </c>
      <c r="D442" s="11" t="str">
        <f t="shared" si="100"/>
        <v>Mon</v>
      </c>
      <c r="E442" s="11" t="str">
        <f t="shared" si="91"/>
        <v>10AM-2PM</v>
      </c>
      <c r="F442" s="10" t="str">
        <f t="shared" ca="1" si="92"/>
        <v>Not Eligible</v>
      </c>
      <c r="G442" s="10">
        <f t="shared" si="93"/>
        <v>0</v>
      </c>
      <c r="H442" s="11">
        <f t="shared" si="94"/>
        <v>0</v>
      </c>
      <c r="I442" s="11">
        <f t="shared" si="98"/>
        <v>0</v>
      </c>
      <c r="J442" s="11" t="str">
        <f>Table2[[#This Row],[Neighborhood]]</f>
        <v>South Lake Union</v>
      </c>
      <c r="K442" s="11" t="str">
        <f t="shared" si="99"/>
        <v>Food Vehicle</v>
      </c>
      <c r="L442" s="12">
        <f t="shared" si="95"/>
        <v>0</v>
      </c>
    </row>
    <row r="443" spans="1:12" ht="15.75" x14ac:dyDescent="0.25">
      <c r="A443" s="11" t="str">
        <f t="shared" si="96"/>
        <v>1121 Thomas St</v>
      </c>
      <c r="B443" s="11" t="str">
        <f t="shared" si="90"/>
        <v>A</v>
      </c>
      <c r="C443" s="11">
        <f t="shared" si="97"/>
        <v>0</v>
      </c>
      <c r="D443" s="11" t="str">
        <f t="shared" si="100"/>
        <v>Tues</v>
      </c>
      <c r="E443" s="11" t="str">
        <f t="shared" si="91"/>
        <v>10AM-2PM</v>
      </c>
      <c r="F443" s="10" t="str">
        <f t="shared" ca="1" si="92"/>
        <v>Not Eligible</v>
      </c>
      <c r="G443" s="10">
        <f t="shared" si="93"/>
        <v>0</v>
      </c>
      <c r="H443" s="11">
        <f t="shared" si="94"/>
        <v>0</v>
      </c>
      <c r="I443" s="11">
        <f t="shared" si="98"/>
        <v>0</v>
      </c>
      <c r="J443" s="11" t="str">
        <f>Table2[[#This Row],[Neighborhood]]</f>
        <v>South Lake Union</v>
      </c>
      <c r="K443" s="11" t="str">
        <f t="shared" si="99"/>
        <v>Food Vehicle</v>
      </c>
      <c r="L443" s="12">
        <f t="shared" si="95"/>
        <v>0</v>
      </c>
    </row>
    <row r="444" spans="1:12" ht="15.75" x14ac:dyDescent="0.25">
      <c r="A444" s="11" t="str">
        <f t="shared" si="96"/>
        <v>1121 Thomas St</v>
      </c>
      <c r="B444" s="11" t="str">
        <f t="shared" si="90"/>
        <v>A</v>
      </c>
      <c r="C444" s="11">
        <f t="shared" si="97"/>
        <v>0</v>
      </c>
      <c r="D444" s="11" t="str">
        <f t="shared" si="100"/>
        <v>Wed</v>
      </c>
      <c r="E444" s="11" t="str">
        <f t="shared" si="91"/>
        <v>10AM-2PM</v>
      </c>
      <c r="F444" s="10" t="str">
        <f t="shared" ca="1" si="92"/>
        <v>Not Eligible</v>
      </c>
      <c r="G444" s="10">
        <f t="shared" si="93"/>
        <v>0</v>
      </c>
      <c r="H444" s="11">
        <f t="shared" si="94"/>
        <v>0</v>
      </c>
      <c r="I444" s="11">
        <f t="shared" si="98"/>
        <v>0</v>
      </c>
      <c r="J444" s="11" t="str">
        <f>Table2[[#This Row],[Neighborhood]]</f>
        <v>South Lake Union</v>
      </c>
      <c r="K444" s="11" t="str">
        <f t="shared" si="99"/>
        <v>Food Vehicle</v>
      </c>
      <c r="L444" s="12">
        <f t="shared" si="95"/>
        <v>0</v>
      </c>
    </row>
    <row r="445" spans="1:12" ht="15.75" x14ac:dyDescent="0.25">
      <c r="A445" s="11" t="str">
        <f t="shared" si="96"/>
        <v>1121 Thomas St</v>
      </c>
      <c r="B445" s="11" t="str">
        <f t="shared" si="90"/>
        <v>A</v>
      </c>
      <c r="C445" s="11">
        <f t="shared" si="97"/>
        <v>0</v>
      </c>
      <c r="D445" s="11" t="str">
        <f t="shared" si="100"/>
        <v>Thurs</v>
      </c>
      <c r="E445" s="11" t="str">
        <f t="shared" si="91"/>
        <v>10AM-2PM</v>
      </c>
      <c r="F445" s="10" t="str">
        <f t="shared" ca="1" si="92"/>
        <v>Not Eligible</v>
      </c>
      <c r="G445" s="10">
        <f t="shared" si="93"/>
        <v>0</v>
      </c>
      <c r="H445" s="11">
        <f t="shared" si="94"/>
        <v>0</v>
      </c>
      <c r="I445" s="11">
        <f t="shared" si="98"/>
        <v>0</v>
      </c>
      <c r="J445" s="11" t="str">
        <f>Table2[[#This Row],[Neighborhood]]</f>
        <v>South Lake Union</v>
      </c>
      <c r="K445" s="11" t="str">
        <f t="shared" si="99"/>
        <v>Food Vehicle</v>
      </c>
      <c r="L445" s="12">
        <f t="shared" si="95"/>
        <v>0</v>
      </c>
    </row>
    <row r="446" spans="1:12" ht="15.75" x14ac:dyDescent="0.25">
      <c r="A446" s="11" t="str">
        <f t="shared" si="96"/>
        <v>1121 Thomas St</v>
      </c>
      <c r="B446" s="11" t="str">
        <f t="shared" si="90"/>
        <v>A</v>
      </c>
      <c r="C446" s="11">
        <f t="shared" si="97"/>
        <v>0</v>
      </c>
      <c r="D446" s="11" t="str">
        <f t="shared" si="100"/>
        <v>Fri</v>
      </c>
      <c r="E446" s="11" t="str">
        <f t="shared" si="91"/>
        <v>10AM-2PM</v>
      </c>
      <c r="F446" s="10" t="str">
        <f t="shared" ca="1" si="92"/>
        <v>Not Eligible</v>
      </c>
      <c r="G446" s="10">
        <f t="shared" si="93"/>
        <v>0</v>
      </c>
      <c r="H446" s="11">
        <f t="shared" si="94"/>
        <v>0</v>
      </c>
      <c r="I446" s="11">
        <f t="shared" si="98"/>
        <v>0</v>
      </c>
      <c r="J446" s="11" t="str">
        <f>Table2[[#This Row],[Neighborhood]]</f>
        <v>South Lake Union</v>
      </c>
      <c r="K446" s="11" t="str">
        <f t="shared" si="99"/>
        <v>Food Vehicle</v>
      </c>
      <c r="L446" s="12">
        <f t="shared" si="95"/>
        <v>0</v>
      </c>
    </row>
    <row r="447" spans="1:12" ht="15.75" x14ac:dyDescent="0.25">
      <c r="A447" s="11" t="str">
        <f t="shared" si="96"/>
        <v>411 University St</v>
      </c>
      <c r="B447" s="11" t="str">
        <f t="shared" si="90"/>
        <v>A</v>
      </c>
      <c r="C447" s="11">
        <f t="shared" si="97"/>
        <v>0</v>
      </c>
      <c r="D447" s="11">
        <f t="shared" si="100"/>
        <v>0</v>
      </c>
      <c r="E447" s="11" t="str">
        <f t="shared" si="91"/>
        <v>10AM-2PM</v>
      </c>
      <c r="F447" s="10" t="str">
        <f t="shared" ca="1" si="92"/>
        <v>Not Eligible</v>
      </c>
      <c r="G447" s="10">
        <f t="shared" si="93"/>
        <v>0</v>
      </c>
      <c r="H447" s="11">
        <f t="shared" si="94"/>
        <v>0</v>
      </c>
      <c r="I447" s="11">
        <f t="shared" si="98"/>
        <v>0</v>
      </c>
      <c r="J447" s="11" t="str">
        <f>Table2[[#This Row],[Neighborhood]]</f>
        <v>Downtown</v>
      </c>
      <c r="K447" s="11" t="str">
        <f t="shared" si="99"/>
        <v>Food Vehicle</v>
      </c>
      <c r="L447" s="12" t="str">
        <f t="shared" si="95"/>
        <v>UW Jurisdiction.</v>
      </c>
    </row>
    <row r="448" spans="1:12" ht="15.75" x14ac:dyDescent="0.25">
      <c r="A448" s="11" t="str">
        <f t="shared" si="96"/>
        <v>4100 University Way NE</v>
      </c>
      <c r="B448" s="11" t="str">
        <f t="shared" si="90"/>
        <v>A</v>
      </c>
      <c r="C448" s="11" t="str">
        <f t="shared" si="97"/>
        <v>Mo Pockets</v>
      </c>
      <c r="D448" s="11" t="str">
        <f t="shared" si="100"/>
        <v>Mon</v>
      </c>
      <c r="E448" s="11" t="str">
        <f t="shared" si="91"/>
        <v xml:space="preserve">11AM-3PM </v>
      </c>
      <c r="F448" s="10" t="str">
        <f t="shared" ca="1" si="92"/>
        <v>Expires on</v>
      </c>
      <c r="G448" s="10">
        <f t="shared" si="93"/>
        <v>81024</v>
      </c>
      <c r="H448" s="11" t="str">
        <f t="shared" si="94"/>
        <v>SUVEND0000355</v>
      </c>
      <c r="I448" s="11">
        <f t="shared" si="98"/>
        <v>0</v>
      </c>
      <c r="J448" s="11" t="str">
        <f>Table2[[#This Row],[Neighborhood]]</f>
        <v>South Lake Union</v>
      </c>
      <c r="K448" s="11" t="str">
        <f t="shared" si="99"/>
        <v>Food Vehicle</v>
      </c>
      <c r="L448" s="12">
        <f t="shared" si="95"/>
        <v>0</v>
      </c>
    </row>
    <row r="449" spans="1:12" ht="15.75" x14ac:dyDescent="0.25">
      <c r="A449" s="11" t="str">
        <f t="shared" si="96"/>
        <v>4100 University Way NE</v>
      </c>
      <c r="B449" s="11" t="str">
        <f t="shared" si="90"/>
        <v>A</v>
      </c>
      <c r="C449" s="11" t="str">
        <f t="shared" si="97"/>
        <v>Mo Pockets</v>
      </c>
      <c r="D449" s="11" t="str">
        <f t="shared" si="100"/>
        <v>Tues</v>
      </c>
      <c r="E449" s="11" t="str">
        <f t="shared" si="91"/>
        <v xml:space="preserve">11AM-3PM </v>
      </c>
      <c r="F449" s="10" t="str">
        <f t="shared" ca="1" si="92"/>
        <v>Expires on</v>
      </c>
      <c r="G449" s="10">
        <f t="shared" si="93"/>
        <v>81024</v>
      </c>
      <c r="H449" s="11" t="str">
        <f t="shared" si="94"/>
        <v>SUVEND0000355</v>
      </c>
      <c r="I449" s="11">
        <f t="shared" si="98"/>
        <v>0</v>
      </c>
      <c r="J449" s="11" t="str">
        <f>Table2[[#This Row],[Neighborhood]]</f>
        <v>South Lake Union</v>
      </c>
      <c r="K449" s="11" t="str">
        <f t="shared" si="99"/>
        <v>Food Vehicle</v>
      </c>
      <c r="L449" s="12">
        <f t="shared" si="95"/>
        <v>0</v>
      </c>
    </row>
    <row r="450" spans="1:12" ht="15.75" x14ac:dyDescent="0.25">
      <c r="A450" s="11" t="str">
        <f t="shared" si="96"/>
        <v>4100 University Way NE</v>
      </c>
      <c r="B450" s="11" t="str">
        <f t="shared" si="90"/>
        <v>A</v>
      </c>
      <c r="C450" s="11" t="str">
        <f t="shared" si="97"/>
        <v>Mo Pockets</v>
      </c>
      <c r="D450" s="11" t="str">
        <f t="shared" si="100"/>
        <v>Wed</v>
      </c>
      <c r="E450" s="11" t="str">
        <f t="shared" si="91"/>
        <v xml:space="preserve">11AM-3PM </v>
      </c>
      <c r="F450" s="10" t="str">
        <f t="shared" ca="1" si="92"/>
        <v>Expires on</v>
      </c>
      <c r="G450" s="10">
        <f t="shared" si="93"/>
        <v>81024</v>
      </c>
      <c r="H450" s="11" t="str">
        <f t="shared" si="94"/>
        <v>SUVEND0000355</v>
      </c>
      <c r="I450" s="11">
        <f t="shared" si="98"/>
        <v>0</v>
      </c>
      <c r="J450" s="11" t="str">
        <f>Table2[[#This Row],[Neighborhood]]</f>
        <v>South Lake Union</v>
      </c>
      <c r="K450" s="11" t="str">
        <f t="shared" si="99"/>
        <v>Food Vehicle</v>
      </c>
      <c r="L450" s="12">
        <f t="shared" si="95"/>
        <v>0</v>
      </c>
    </row>
    <row r="451" spans="1:12" ht="15.75" x14ac:dyDescent="0.25">
      <c r="A451" s="11" t="str">
        <f t="shared" si="96"/>
        <v>4100 University Way NE</v>
      </c>
      <c r="B451" s="11" t="str">
        <f t="shared" si="90"/>
        <v>A</v>
      </c>
      <c r="C451" s="11" t="str">
        <f t="shared" si="97"/>
        <v>Mo Pockets</v>
      </c>
      <c r="D451" s="11" t="str">
        <f t="shared" si="100"/>
        <v>Thurs</v>
      </c>
      <c r="E451" s="11" t="str">
        <f t="shared" si="91"/>
        <v xml:space="preserve">11AM-3PM </v>
      </c>
      <c r="F451" s="10" t="str">
        <f t="shared" ca="1" si="92"/>
        <v>Expires on</v>
      </c>
      <c r="G451" s="10">
        <f t="shared" si="93"/>
        <v>81024</v>
      </c>
      <c r="H451" s="11" t="str">
        <f t="shared" si="94"/>
        <v>SUVEND0000355</v>
      </c>
      <c r="I451" s="11">
        <f t="shared" si="98"/>
        <v>0</v>
      </c>
      <c r="J451" s="11" t="str">
        <f>Table2[[#This Row],[Neighborhood]]</f>
        <v>South Lake Union</v>
      </c>
      <c r="K451" s="11" t="str">
        <f t="shared" si="99"/>
        <v>Food Vehicle</v>
      </c>
      <c r="L451" s="12">
        <f t="shared" si="95"/>
        <v>0</v>
      </c>
    </row>
    <row r="452" spans="1:12" ht="15.75" x14ac:dyDescent="0.25">
      <c r="A452" s="11" t="str">
        <f t="shared" si="96"/>
        <v>4100 University Way NE</v>
      </c>
      <c r="B452" s="11" t="str">
        <f t="shared" si="90"/>
        <v>A</v>
      </c>
      <c r="C452" s="11" t="str">
        <f t="shared" si="97"/>
        <v>Mo Pockets</v>
      </c>
      <c r="D452" s="11" t="str">
        <f t="shared" si="100"/>
        <v>Fri</v>
      </c>
      <c r="E452" s="11" t="str">
        <f t="shared" si="91"/>
        <v xml:space="preserve">11AM-3PM </v>
      </c>
      <c r="F452" s="10" t="str">
        <f t="shared" ca="1" si="92"/>
        <v>Expires on</v>
      </c>
      <c r="G452" s="10">
        <f t="shared" si="93"/>
        <v>81024</v>
      </c>
      <c r="H452" s="11" t="str">
        <f t="shared" si="94"/>
        <v>SUVEND0000355</v>
      </c>
      <c r="I452" s="11">
        <f t="shared" si="98"/>
        <v>0</v>
      </c>
      <c r="J452" s="11" t="str">
        <f>Table2[[#This Row],[Neighborhood]]</f>
        <v>South Lake Union</v>
      </c>
      <c r="K452" s="11" t="str">
        <f t="shared" si="99"/>
        <v>Food Vehicle</v>
      </c>
      <c r="L452" s="12">
        <f t="shared" si="95"/>
        <v>0</v>
      </c>
    </row>
    <row r="453" spans="1:12" ht="15.75" x14ac:dyDescent="0.25">
      <c r="A453" s="11" t="str">
        <f t="shared" si="96"/>
        <v xml:space="preserve">4300 University Way NE </v>
      </c>
      <c r="B453" s="11" t="str">
        <f t="shared" si="90"/>
        <v>A</v>
      </c>
      <c r="C453" s="11">
        <f t="shared" si="97"/>
        <v>0</v>
      </c>
      <c r="D453" s="11" t="str">
        <f t="shared" si="100"/>
        <v>Mon-Fri</v>
      </c>
      <c r="E453" s="11">
        <f t="shared" si="91"/>
        <v>0</v>
      </c>
      <c r="F453" s="10" t="str">
        <f t="shared" ca="1" si="92"/>
        <v>Not Eligible</v>
      </c>
      <c r="G453" s="10">
        <f t="shared" si="93"/>
        <v>0</v>
      </c>
      <c r="H453" s="11">
        <f t="shared" si="94"/>
        <v>0</v>
      </c>
      <c r="I453" s="11">
        <f t="shared" si="98"/>
        <v>0</v>
      </c>
      <c r="J453" s="11" t="str">
        <f>Table2[[#This Row],[Neighborhood]]</f>
        <v>Northeast</v>
      </c>
      <c r="K453" s="11" t="str">
        <f t="shared" si="99"/>
        <v>Food Vehicle</v>
      </c>
      <c r="L453" s="12" t="str">
        <f t="shared" si="95"/>
        <v>Application denied 2/24/2020 - site ineligible due to mobility and construction impacts.</v>
      </c>
    </row>
    <row r="454" spans="1:12" ht="15.75" x14ac:dyDescent="0.25">
      <c r="A454" s="11" t="str">
        <f t="shared" si="96"/>
        <v>810 Virginia St</v>
      </c>
      <c r="B454" s="11" t="str">
        <f t="shared" si="90"/>
        <v>A</v>
      </c>
      <c r="C454" s="11">
        <f t="shared" si="97"/>
        <v>0</v>
      </c>
      <c r="D454" s="11" t="str">
        <f t="shared" si="100"/>
        <v>Mon</v>
      </c>
      <c r="E454" s="11" t="str">
        <f t="shared" si="91"/>
        <v>Not Eligible</v>
      </c>
      <c r="F454" s="10" t="str">
        <f t="shared" ca="1" si="92"/>
        <v>Not Eligible</v>
      </c>
      <c r="G454" s="10">
        <f t="shared" si="93"/>
        <v>0</v>
      </c>
      <c r="H454" s="11">
        <f t="shared" si="94"/>
        <v>0</v>
      </c>
      <c r="I454" s="11">
        <f t="shared" si="98"/>
        <v>0</v>
      </c>
      <c r="J454" s="11" t="str">
        <f>Table2[[#This Row],[Neighborhood]]</f>
        <v>South Lake Union</v>
      </c>
      <c r="K454" s="11" t="str">
        <f t="shared" si="99"/>
        <v>Food Vehicle</v>
      </c>
      <c r="L454" s="12">
        <f t="shared" si="95"/>
        <v>0</v>
      </c>
    </row>
    <row r="455" spans="1:12" ht="15.75" x14ac:dyDescent="0.25">
      <c r="A455" s="11" t="str">
        <f t="shared" si="96"/>
        <v>810 Virginia St on 8th Ave</v>
      </c>
      <c r="B455" s="11" t="str">
        <f t="shared" si="90"/>
        <v>B</v>
      </c>
      <c r="C455" s="11">
        <f t="shared" si="97"/>
        <v>0</v>
      </c>
      <c r="D455" s="11" t="str">
        <f t="shared" si="100"/>
        <v>Mon</v>
      </c>
      <c r="E455" s="11" t="str">
        <f t="shared" si="91"/>
        <v>Not Eligible</v>
      </c>
      <c r="F455" s="10" t="str">
        <f t="shared" ca="1" si="92"/>
        <v>Not Eligible</v>
      </c>
      <c r="G455" s="10">
        <f t="shared" si="93"/>
        <v>0</v>
      </c>
      <c r="H455" s="11">
        <f t="shared" si="94"/>
        <v>0</v>
      </c>
      <c r="I455" s="11">
        <f t="shared" si="98"/>
        <v>0</v>
      </c>
      <c r="J455" s="11" t="str">
        <f>Table2[[#This Row],[Neighborhood]]</f>
        <v>South Lake Union</v>
      </c>
      <c r="K455" s="11" t="str">
        <f t="shared" si="99"/>
        <v>Food Vehicle</v>
      </c>
      <c r="L455" s="12">
        <f t="shared" si="95"/>
        <v>0</v>
      </c>
    </row>
    <row r="456" spans="1:12" ht="15.75" x14ac:dyDescent="0.25">
      <c r="A456" s="11" t="str">
        <f t="shared" si="96"/>
        <v xml:space="preserve">200 block of S Washington St </v>
      </c>
      <c r="B456" s="11" t="str">
        <f t="shared" si="90"/>
        <v>A</v>
      </c>
      <c r="C456" s="11">
        <f t="shared" si="97"/>
        <v>0</v>
      </c>
      <c r="D456" s="11">
        <f t="shared" si="100"/>
        <v>0</v>
      </c>
      <c r="E456" s="11" t="str">
        <f t="shared" si="91"/>
        <v>Not Eligible</v>
      </c>
      <c r="F456" s="10" t="str">
        <f t="shared" ca="1" si="92"/>
        <v>Not Eligible</v>
      </c>
      <c r="G456" s="10">
        <f t="shared" si="93"/>
        <v>0</v>
      </c>
      <c r="H456" s="11">
        <f t="shared" si="94"/>
        <v>0</v>
      </c>
      <c r="I456" s="11">
        <f t="shared" si="98"/>
        <v>0</v>
      </c>
      <c r="J456" s="11" t="str">
        <f>Table2[[#This Row],[Neighborhood]]</f>
        <v>Downtown</v>
      </c>
      <c r="K456" s="11" t="str">
        <f t="shared" si="99"/>
        <v>Food Vehicle</v>
      </c>
      <c r="L456" s="12" t="str">
        <f t="shared" si="95"/>
        <v>w/in 50' of Parks  </v>
      </c>
    </row>
    <row r="457" spans="1:12" ht="15.75" x14ac:dyDescent="0.25">
      <c r="A457" s="11" t="str">
        <f t="shared" si="96"/>
        <v>100 block of S Washington St</v>
      </c>
      <c r="B457" s="11" t="str">
        <f t="shared" si="90"/>
        <v>A</v>
      </c>
      <c r="C457" s="11">
        <f t="shared" si="97"/>
        <v>0</v>
      </c>
      <c r="D457" s="11">
        <f t="shared" si="100"/>
        <v>0</v>
      </c>
      <c r="E457" s="11" t="str">
        <f t="shared" si="91"/>
        <v>Not Eligible</v>
      </c>
      <c r="F457" s="10" t="str">
        <f t="shared" ca="1" si="92"/>
        <v>Not Eligible</v>
      </c>
      <c r="G457" s="10">
        <f t="shared" si="93"/>
        <v>0</v>
      </c>
      <c r="H457" s="11">
        <f t="shared" si="94"/>
        <v>0</v>
      </c>
      <c r="I457" s="11">
        <f t="shared" si="98"/>
        <v>0</v>
      </c>
      <c r="J457" s="11" t="str">
        <f>Table2[[#This Row],[Neighborhood]]</f>
        <v>Downtown</v>
      </c>
      <c r="K457" s="11" t="str">
        <f t="shared" si="99"/>
        <v>Food Vehicle</v>
      </c>
      <c r="L457" s="12" t="str">
        <f t="shared" si="95"/>
        <v xml:space="preserve">w/in 50' of Occidental </v>
      </c>
    </row>
    <row r="458" spans="1:12" ht="15.75" x14ac:dyDescent="0.25">
      <c r="A458" s="11" t="str">
        <f t="shared" si="96"/>
        <v>200 Westlake Ave N on Thomas St</v>
      </c>
      <c r="B458" s="11" t="str">
        <f t="shared" si="90"/>
        <v>A</v>
      </c>
      <c r="C458" s="11">
        <f t="shared" si="97"/>
        <v>0</v>
      </c>
      <c r="D458" s="11">
        <f t="shared" si="100"/>
        <v>0</v>
      </c>
      <c r="E458" s="11" t="str">
        <f t="shared" si="91"/>
        <v>Not Eligible</v>
      </c>
      <c r="F458" s="10" t="str">
        <f t="shared" ca="1" si="92"/>
        <v>Not Eligible</v>
      </c>
      <c r="G458" s="10">
        <f t="shared" si="93"/>
        <v>0</v>
      </c>
      <c r="H458" s="11">
        <f t="shared" si="94"/>
        <v>0</v>
      </c>
      <c r="I458" s="11">
        <f t="shared" si="98"/>
        <v>0</v>
      </c>
      <c r="J458" s="11" t="str">
        <f>Table2[[#This Row],[Neighborhood]]</f>
        <v>South Lake Union</v>
      </c>
      <c r="K458" s="11" t="str">
        <f t="shared" si="99"/>
        <v>Food Vehicle</v>
      </c>
      <c r="L458" s="12">
        <f t="shared" si="95"/>
        <v>0</v>
      </c>
    </row>
    <row r="459" spans="1:12" ht="15.75" x14ac:dyDescent="0.25">
      <c r="A459" s="11" t="str">
        <f t="shared" si="96"/>
        <v>200 Westlake Ave N on John St</v>
      </c>
      <c r="B459" s="11" t="str">
        <f t="shared" si="90"/>
        <v>A</v>
      </c>
      <c r="C459" s="11" t="str">
        <f t="shared" si="97"/>
        <v>Bai Tong on Wheels</v>
      </c>
      <c r="D459" s="11" t="str">
        <f t="shared" si="100"/>
        <v>Mon</v>
      </c>
      <c r="E459" s="11" t="str">
        <f t="shared" si="91"/>
        <v>10AM -2PM</v>
      </c>
      <c r="F459" s="10" t="str">
        <f t="shared" ca="1" si="92"/>
        <v>Expires on</v>
      </c>
      <c r="G459" s="10">
        <f t="shared" si="93"/>
        <v>81024</v>
      </c>
      <c r="H459" s="11" t="str">
        <f t="shared" si="94"/>
        <v>SUVEND0000168</v>
      </c>
      <c r="I459" s="11">
        <f t="shared" si="98"/>
        <v>0</v>
      </c>
      <c r="J459" s="11" t="str">
        <f>Table2[[#This Row],[Neighborhood]]</f>
        <v>South Lake Union</v>
      </c>
      <c r="K459" s="11" t="str">
        <f t="shared" si="99"/>
        <v>Food Vehicle</v>
      </c>
      <c r="L459" s="12" t="str">
        <f t="shared" si="95"/>
        <v>1 food truck only</v>
      </c>
    </row>
    <row r="460" spans="1:12" ht="15.75" x14ac:dyDescent="0.25">
      <c r="A460" s="11" t="str">
        <f t="shared" si="96"/>
        <v>200 Westlake Ave N on John St</v>
      </c>
      <c r="B460" s="11" t="str">
        <f t="shared" si="90"/>
        <v>A</v>
      </c>
      <c r="C460" s="11" t="str">
        <f t="shared" si="97"/>
        <v>Wood Shop BBQ</v>
      </c>
      <c r="D460" s="11" t="str">
        <f t="shared" si="100"/>
        <v>Tue</v>
      </c>
      <c r="E460" s="11" t="str">
        <f t="shared" si="91"/>
        <v>10AM -2PM</v>
      </c>
      <c r="F460" s="10" t="str">
        <f t="shared" ca="1" si="92"/>
        <v>Expires on</v>
      </c>
      <c r="G460" s="10">
        <f t="shared" si="93"/>
        <v>81024</v>
      </c>
      <c r="H460" s="11">
        <f t="shared" si="94"/>
        <v>392156</v>
      </c>
      <c r="I460" s="11">
        <f t="shared" si="98"/>
        <v>612</v>
      </c>
      <c r="J460" s="11" t="str">
        <f>Table2[[#This Row],[Neighborhood]]</f>
        <v>South Lake Union</v>
      </c>
      <c r="K460" s="11" t="str">
        <f t="shared" si="99"/>
        <v>Food Vehicle</v>
      </c>
      <c r="L460" s="12" t="str">
        <f t="shared" si="95"/>
        <v>1 food truck only</v>
      </c>
    </row>
    <row r="461" spans="1:12" ht="15.75" x14ac:dyDescent="0.25">
      <c r="A461" s="11" t="str">
        <f t="shared" si="96"/>
        <v>200 Westlake Ave N on John St</v>
      </c>
      <c r="B461" s="11" t="str">
        <f t="shared" si="90"/>
        <v>A</v>
      </c>
      <c r="C461" s="11" t="str">
        <f t="shared" si="97"/>
        <v>Dream Drinks</v>
      </c>
      <c r="D461" s="11" t="str">
        <f t="shared" si="100"/>
        <v>Wed</v>
      </c>
      <c r="E461" s="11" t="str">
        <f t="shared" si="91"/>
        <v>10AM -2PM</v>
      </c>
      <c r="F461" s="10" t="str">
        <f t="shared" ca="1" si="92"/>
        <v>Approved</v>
      </c>
      <c r="G461" s="10">
        <f t="shared" si="93"/>
        <v>43867</v>
      </c>
      <c r="H461" s="11" t="str">
        <f t="shared" si="94"/>
        <v>SUVEND0000321</v>
      </c>
      <c r="I461" s="11">
        <f t="shared" si="98"/>
        <v>0</v>
      </c>
      <c r="J461" s="11" t="str">
        <f>Table2[[#This Row],[Neighborhood]]</f>
        <v>South Lake Union</v>
      </c>
      <c r="K461" s="11" t="str">
        <f t="shared" si="99"/>
        <v>Food Vehicle</v>
      </c>
      <c r="L461" s="12" t="str">
        <f t="shared" si="95"/>
        <v>1 food truck only</v>
      </c>
    </row>
    <row r="462" spans="1:12" ht="15.75" x14ac:dyDescent="0.25">
      <c r="A462" s="11" t="str">
        <f t="shared" si="96"/>
        <v>200 Westlake Ave N on John St</v>
      </c>
      <c r="B462" s="11" t="str">
        <f t="shared" si="90"/>
        <v>A</v>
      </c>
      <c r="C462" s="11" t="str">
        <f t="shared" si="97"/>
        <v>Don Lucho's</v>
      </c>
      <c r="D462" s="11" t="str">
        <f t="shared" si="100"/>
        <v>Thu</v>
      </c>
      <c r="E462" s="11" t="str">
        <f t="shared" si="91"/>
        <v>10AM -2PM</v>
      </c>
      <c r="F462" s="10" t="str">
        <f t="shared" ca="1" si="92"/>
        <v>Approved</v>
      </c>
      <c r="G462" s="10">
        <f t="shared" si="93"/>
        <v>43797</v>
      </c>
      <c r="H462" s="11" t="str">
        <f t="shared" si="94"/>
        <v>SUVEND0000268</v>
      </c>
      <c r="I462" s="11">
        <f t="shared" si="98"/>
        <v>0</v>
      </c>
      <c r="J462" s="11" t="str">
        <f>Table2[[#This Row],[Neighborhood]]</f>
        <v>South Lake Union</v>
      </c>
      <c r="K462" s="11" t="str">
        <f t="shared" si="99"/>
        <v>Food Vehicle</v>
      </c>
      <c r="L462" s="12" t="str">
        <f t="shared" si="95"/>
        <v>1 food truck only</v>
      </c>
    </row>
    <row r="463" spans="1:12" ht="15.75" x14ac:dyDescent="0.25">
      <c r="A463" s="11" t="str">
        <f t="shared" si="96"/>
        <v>200 Westlake Ave N on John St</v>
      </c>
      <c r="B463" s="11" t="str">
        <f t="shared" si="90"/>
        <v>A</v>
      </c>
      <c r="C463" s="11" t="str">
        <f t="shared" si="97"/>
        <v xml:space="preserve">Momo Express </v>
      </c>
      <c r="D463" s="11" t="str">
        <f t="shared" si="100"/>
        <v>Fri</v>
      </c>
      <c r="E463" s="11" t="str">
        <f t="shared" si="91"/>
        <v>10AM -2PM</v>
      </c>
      <c r="F463" s="10" t="str">
        <f t="shared" ca="1" si="92"/>
        <v>Approved</v>
      </c>
      <c r="G463" s="10">
        <f t="shared" si="93"/>
        <v>43843</v>
      </c>
      <c r="H463" s="11" t="str">
        <f t="shared" si="94"/>
        <v>SUVEND0000318</v>
      </c>
      <c r="I463" s="11">
        <f t="shared" si="98"/>
        <v>0</v>
      </c>
      <c r="J463" s="11" t="str">
        <f>Table2[[#This Row],[Neighborhood]]</f>
        <v>South Lake Union</v>
      </c>
      <c r="K463" s="11" t="str">
        <f t="shared" si="99"/>
        <v>Food Vehicle</v>
      </c>
      <c r="L463" s="12" t="str">
        <f t="shared" si="95"/>
        <v>1 food truck only</v>
      </c>
    </row>
    <row r="464" spans="1:12" ht="15.75" x14ac:dyDescent="0.25">
      <c r="A464" s="11" t="str">
        <f t="shared" si="96"/>
        <v>233 Westlake Ave N on Thomas St</v>
      </c>
      <c r="B464" s="11" t="str">
        <f t="shared" si="90"/>
        <v>A</v>
      </c>
      <c r="C464" s="11">
        <f t="shared" si="97"/>
        <v>0</v>
      </c>
      <c r="D464" s="11">
        <f t="shared" si="100"/>
        <v>0</v>
      </c>
      <c r="E464" s="11">
        <f t="shared" si="91"/>
        <v>0</v>
      </c>
      <c r="F464" s="10" t="str">
        <f t="shared" ca="1" si="92"/>
        <v>Not Eligible</v>
      </c>
      <c r="G464" s="10">
        <f t="shared" si="93"/>
        <v>0</v>
      </c>
      <c r="H464" s="11">
        <f t="shared" si="94"/>
        <v>0</v>
      </c>
      <c r="I464" s="11">
        <f t="shared" si="98"/>
        <v>0</v>
      </c>
      <c r="J464" s="11" t="str">
        <f>Table2[[#This Row],[Neighborhood]]</f>
        <v>South Lake Union</v>
      </c>
      <c r="K464" s="11" t="str">
        <f t="shared" si="99"/>
        <v>Food Vehicle</v>
      </c>
      <c r="L464" s="12" t="str">
        <f t="shared" si="95"/>
        <v>Ineligible due to Denny Network utility duct work and pavement restoration, likely to continue through early 2019</v>
      </c>
    </row>
    <row r="465" spans="1:12" ht="15.75" x14ac:dyDescent="0.25">
      <c r="A465" s="11" t="str">
        <f t="shared" si="96"/>
        <v>320 Westlake Ave N on Harrison St</v>
      </c>
      <c r="B465" s="11" t="str">
        <f t="shared" si="90"/>
        <v>A</v>
      </c>
      <c r="C465" s="11" t="str">
        <f t="shared" si="97"/>
        <v>Buddha Bruddah</v>
      </c>
      <c r="D465" s="11" t="str">
        <f t="shared" si="100"/>
        <v>Mon</v>
      </c>
      <c r="E465" s="11" t="str">
        <f t="shared" si="91"/>
        <v>10AM-2PM</v>
      </c>
      <c r="F465" s="10" t="str">
        <f t="shared" ca="1" si="92"/>
        <v>Expires on</v>
      </c>
      <c r="G465" s="10">
        <f t="shared" si="93"/>
        <v>81024</v>
      </c>
      <c r="H465" s="11" t="str">
        <f t="shared" si="94"/>
        <v>SUVEND0000269</v>
      </c>
      <c r="I465" s="11">
        <f t="shared" si="98"/>
        <v>0</v>
      </c>
      <c r="J465" s="11" t="str">
        <f>Table2[[#This Row],[Neighborhood]]</f>
        <v>South Lake Union</v>
      </c>
      <c r="K465" s="11" t="str">
        <f t="shared" si="99"/>
        <v>Food Vehicle</v>
      </c>
      <c r="L465" s="12">
        <f t="shared" si="95"/>
        <v>0</v>
      </c>
    </row>
    <row r="466" spans="1:12" ht="16.149999999999999" customHeight="1" x14ac:dyDescent="0.25">
      <c r="A466" s="11" t="str">
        <f t="shared" si="96"/>
        <v>320 Westlake Ave N on Harrison St</v>
      </c>
      <c r="B466" s="11" t="str">
        <f t="shared" si="90"/>
        <v>B</v>
      </c>
      <c r="C466" s="11" t="str">
        <f t="shared" si="97"/>
        <v xml:space="preserve">Raney Bros BBQ </v>
      </c>
      <c r="D466" s="11" t="str">
        <f t="shared" si="100"/>
        <v>Mon</v>
      </c>
      <c r="E466" s="11" t="str">
        <f t="shared" si="91"/>
        <v>10AM-2PM</v>
      </c>
      <c r="F466" s="10" t="str">
        <f t="shared" ca="1" si="92"/>
        <v>Expires on</v>
      </c>
      <c r="G466" s="10">
        <f t="shared" si="93"/>
        <v>81024</v>
      </c>
      <c r="H466" s="11" t="str">
        <f t="shared" si="94"/>
        <v>SUVEND0000265</v>
      </c>
      <c r="I466" s="11">
        <f t="shared" si="98"/>
        <v>0</v>
      </c>
      <c r="J466" s="11" t="str">
        <f>Table2[[#This Row],[Neighborhood]]</f>
        <v>South Lake Union</v>
      </c>
      <c r="K466" s="11" t="str">
        <f t="shared" si="99"/>
        <v>Food Vehicle</v>
      </c>
      <c r="L466" s="12">
        <f t="shared" si="95"/>
        <v>0</v>
      </c>
    </row>
    <row r="467" spans="1:12" ht="15.75" x14ac:dyDescent="0.25">
      <c r="A467" s="11" t="str">
        <f t="shared" si="96"/>
        <v>320 Westlake Ave N on Harrison St</v>
      </c>
      <c r="B467" s="11" t="str">
        <f t="shared" si="90"/>
        <v>A</v>
      </c>
      <c r="C467" s="11" t="str">
        <f t="shared" si="97"/>
        <v>Don Lucho's</v>
      </c>
      <c r="D467" s="11" t="str">
        <f t="shared" si="100"/>
        <v>Tue</v>
      </c>
      <c r="E467" s="11" t="str">
        <f t="shared" si="91"/>
        <v>10AM-2PM</v>
      </c>
      <c r="F467" s="10" t="str">
        <f t="shared" ca="1" si="92"/>
        <v>Expires on</v>
      </c>
      <c r="G467" s="10">
        <f t="shared" si="93"/>
        <v>81024</v>
      </c>
      <c r="H467" s="11">
        <f t="shared" si="94"/>
        <v>400494</v>
      </c>
      <c r="I467" s="11">
        <f t="shared" si="98"/>
        <v>628</v>
      </c>
      <c r="J467" s="11" t="str">
        <f>Table2[[#This Row],[Neighborhood]]</f>
        <v>South Lake Union</v>
      </c>
      <c r="K467" s="11" t="str">
        <f t="shared" si="99"/>
        <v>Food Vehicle</v>
      </c>
      <c r="L467" s="12">
        <f t="shared" si="95"/>
        <v>0</v>
      </c>
    </row>
    <row r="468" spans="1:12" ht="15.75" x14ac:dyDescent="0.25">
      <c r="A468" s="11" t="str">
        <f t="shared" si="96"/>
        <v>320 Westlake Ave N on Harrison St</v>
      </c>
      <c r="B468" s="11" t="str">
        <f t="shared" si="90"/>
        <v xml:space="preserve">A </v>
      </c>
      <c r="C468" s="11" t="str">
        <f t="shared" si="97"/>
        <v>A Bao Time</v>
      </c>
      <c r="D468" s="11" t="str">
        <f t="shared" si="100"/>
        <v>Tue</v>
      </c>
      <c r="E468" s="11" t="str">
        <f t="shared" si="91"/>
        <v>10AM-2PM</v>
      </c>
      <c r="F468" s="10" t="str">
        <f t="shared" ca="1" si="92"/>
        <v>In Lottery</v>
      </c>
      <c r="G468" s="10">
        <f t="shared" si="93"/>
        <v>43902</v>
      </c>
      <c r="H468" s="11">
        <f t="shared" si="94"/>
        <v>400952</v>
      </c>
      <c r="I468" s="11">
        <f t="shared" si="98"/>
        <v>76</v>
      </c>
      <c r="J468" s="11" t="str">
        <f>Table2[[#This Row],[Neighborhood]]</f>
        <v>South Lake Union</v>
      </c>
      <c r="K468" s="11" t="str">
        <f t="shared" si="99"/>
        <v>Food Vehicle</v>
      </c>
      <c r="L468" s="12" t="str">
        <f t="shared" si="95"/>
        <v xml:space="preserve">Lottery will occur after 4.17.20, site is currently impacted by construction </v>
      </c>
    </row>
    <row r="469" spans="1:12" ht="15.75" x14ac:dyDescent="0.25">
      <c r="A469" s="11" t="str">
        <f t="shared" si="96"/>
        <v>320 Westlake Ave N on Harrison St</v>
      </c>
      <c r="B469" s="11" t="str">
        <f t="shared" si="90"/>
        <v>A</v>
      </c>
      <c r="C469" s="11" t="str">
        <f t="shared" si="97"/>
        <v>Odin Star</v>
      </c>
      <c r="D469" s="11" t="str">
        <f t="shared" si="100"/>
        <v>Wed</v>
      </c>
      <c r="E469" s="11" t="str">
        <f t="shared" si="91"/>
        <v>10AM-2PM</v>
      </c>
      <c r="F469" s="10" t="str">
        <f t="shared" ca="1" si="92"/>
        <v>Expires on</v>
      </c>
      <c r="G469" s="10">
        <f t="shared" si="93"/>
        <v>44500</v>
      </c>
      <c r="H469" s="11">
        <f t="shared" si="94"/>
        <v>404269</v>
      </c>
      <c r="I469" s="11">
        <f t="shared" si="98"/>
        <v>646</v>
      </c>
      <c r="J469" s="11" t="str">
        <f>Table2[[#This Row],[Neighborhood]]</f>
        <v>South Lake Union</v>
      </c>
      <c r="K469" s="11" t="str">
        <f t="shared" si="99"/>
        <v>Food Vehicle</v>
      </c>
      <c r="L469" s="12">
        <f t="shared" si="95"/>
        <v>0</v>
      </c>
    </row>
    <row r="470" spans="1:12" ht="15.75" x14ac:dyDescent="0.25">
      <c r="A470" s="11" t="str">
        <f t="shared" si="96"/>
        <v>320 Westlake Ave N on Harrison St</v>
      </c>
      <c r="B470" s="11" t="str">
        <f t="shared" si="90"/>
        <v>B</v>
      </c>
      <c r="C470" s="11" t="str">
        <f t="shared" si="97"/>
        <v>Athena's</v>
      </c>
      <c r="D470" s="11" t="str">
        <f t="shared" si="100"/>
        <v>Wed</v>
      </c>
      <c r="E470" s="11" t="str">
        <f t="shared" si="91"/>
        <v>10AM-2PM</v>
      </c>
      <c r="F470" s="10" t="str">
        <f t="shared" ca="1" si="92"/>
        <v>Review Pending</v>
      </c>
      <c r="G470" s="10">
        <f t="shared" si="93"/>
        <v>43961</v>
      </c>
      <c r="H470" s="11" t="str">
        <f t="shared" si="94"/>
        <v>SUVEND0000513</v>
      </c>
      <c r="I470" s="11">
        <f t="shared" si="98"/>
        <v>0</v>
      </c>
      <c r="J470" s="11" t="str">
        <f>Table2[[#This Row],[Neighborhood]]</f>
        <v>South Lake Union</v>
      </c>
      <c r="K470" s="11" t="str">
        <f t="shared" si="99"/>
        <v>Food Vehicle</v>
      </c>
      <c r="L470" s="12">
        <f t="shared" si="95"/>
        <v>0</v>
      </c>
    </row>
    <row r="471" spans="1:12" ht="15.75" x14ac:dyDescent="0.25">
      <c r="A471" s="11" t="str">
        <f t="shared" si="96"/>
        <v>320 Westlake Ave N on Harrison St</v>
      </c>
      <c r="B471" s="11" t="str">
        <f t="shared" si="90"/>
        <v>A</v>
      </c>
      <c r="C471" s="11" t="str">
        <f t="shared" si="97"/>
        <v>A Bao Time</v>
      </c>
      <c r="D471" s="11" t="str">
        <f t="shared" si="100"/>
        <v>Thu</v>
      </c>
      <c r="E471" s="11" t="str">
        <f t="shared" si="91"/>
        <v>10AM-2PM</v>
      </c>
      <c r="F471" s="10" t="str">
        <f t="shared" ca="1" si="92"/>
        <v>In Lottery</v>
      </c>
      <c r="G471" s="10">
        <f t="shared" si="93"/>
        <v>43902</v>
      </c>
      <c r="H471" s="11">
        <f t="shared" si="94"/>
        <v>400952</v>
      </c>
      <c r="I471" s="11">
        <f t="shared" si="98"/>
        <v>76</v>
      </c>
      <c r="J471" s="11" t="str">
        <f>Table2[[#This Row],[Neighborhood]]</f>
        <v>South Lake Union</v>
      </c>
      <c r="K471" s="11" t="str">
        <f t="shared" si="99"/>
        <v>Food Vehicle</v>
      </c>
      <c r="L471" s="12" t="str">
        <f t="shared" si="95"/>
        <v xml:space="preserve">Lottery will occur after 4.17.20, site is currently impacted by construction </v>
      </c>
    </row>
    <row r="472" spans="1:12" ht="15.75" x14ac:dyDescent="0.25">
      <c r="A472" s="11" t="str">
        <f t="shared" si="96"/>
        <v>320 Westlake Ave N on Harrison St</v>
      </c>
      <c r="B472" s="11" t="str">
        <f t="shared" si="90"/>
        <v>B</v>
      </c>
      <c r="C472" s="11" t="str">
        <f t="shared" si="97"/>
        <v>Athena's</v>
      </c>
      <c r="D472" s="11" t="str">
        <f t="shared" si="100"/>
        <v>Thu</v>
      </c>
      <c r="E472" s="11" t="str">
        <f t="shared" si="91"/>
        <v>10AM-2PM</v>
      </c>
      <c r="F472" s="10" t="str">
        <f t="shared" ca="1" si="92"/>
        <v>Review Pending</v>
      </c>
      <c r="G472" s="10">
        <f t="shared" si="93"/>
        <v>43961</v>
      </c>
      <c r="H472" s="11" t="str">
        <f t="shared" si="94"/>
        <v>SUVEND0000513</v>
      </c>
      <c r="I472" s="11">
        <f t="shared" si="98"/>
        <v>0</v>
      </c>
      <c r="J472" s="11" t="str">
        <f>Table2[[#This Row],[Neighborhood]]</f>
        <v>South Lake Union</v>
      </c>
      <c r="K472" s="11" t="str">
        <f t="shared" si="99"/>
        <v>Food Vehicle</v>
      </c>
      <c r="L472" s="12">
        <f t="shared" si="95"/>
        <v>0</v>
      </c>
    </row>
    <row r="473" spans="1:12" ht="15.75" x14ac:dyDescent="0.25">
      <c r="A473" s="11" t="str">
        <f t="shared" si="96"/>
        <v>320 Westlake Ave N on Harrison St</v>
      </c>
      <c r="B473" s="11" t="str">
        <f t="shared" si="90"/>
        <v>A</v>
      </c>
      <c r="C473" s="11" t="str">
        <f t="shared" si="97"/>
        <v>Odin Star</v>
      </c>
      <c r="D473" s="11" t="str">
        <f t="shared" si="100"/>
        <v>Fri</v>
      </c>
      <c r="E473" s="11" t="str">
        <f t="shared" si="91"/>
        <v>10AM-2PM</v>
      </c>
      <c r="F473" s="10" t="str">
        <f t="shared" ca="1" si="92"/>
        <v>Expires on</v>
      </c>
      <c r="G473" s="10">
        <f t="shared" si="93"/>
        <v>81024</v>
      </c>
      <c r="H473" s="11" t="str">
        <f t="shared" si="94"/>
        <v>SUVEND0000092</v>
      </c>
      <c r="I473" s="11">
        <f t="shared" si="98"/>
        <v>0</v>
      </c>
      <c r="J473" s="11" t="str">
        <f>Table2[[#This Row],[Neighborhood]]</f>
        <v>Denny Triangle</v>
      </c>
      <c r="K473" s="11" t="str">
        <f t="shared" si="99"/>
        <v>Food Vehicle</v>
      </c>
      <c r="L473" s="12">
        <f t="shared" si="95"/>
        <v>0</v>
      </c>
    </row>
    <row r="474" spans="1:12" ht="15.75" x14ac:dyDescent="0.25">
      <c r="A474" s="11" t="str">
        <f t="shared" si="96"/>
        <v>320 Westlake Ave N on Harrison St</v>
      </c>
      <c r="B474" s="11" t="str">
        <f t="shared" si="90"/>
        <v>B</v>
      </c>
      <c r="C474" s="11" t="str">
        <f t="shared" si="97"/>
        <v>Buddha Bruddah</v>
      </c>
      <c r="D474" s="11" t="str">
        <f t="shared" si="100"/>
        <v>Fri</v>
      </c>
      <c r="E474" s="11" t="str">
        <f t="shared" si="91"/>
        <v>10AM-2PM</v>
      </c>
      <c r="F474" s="10" t="str">
        <f t="shared" ca="1" si="92"/>
        <v>Expires on</v>
      </c>
      <c r="G474" s="10">
        <f t="shared" si="93"/>
        <v>81024</v>
      </c>
      <c r="H474" s="11" t="str">
        <f t="shared" si="94"/>
        <v>SUVEND0000269</v>
      </c>
      <c r="I474" s="11">
        <f t="shared" si="98"/>
        <v>0</v>
      </c>
      <c r="J474" s="11" t="str">
        <f>Table2[[#This Row],[Neighborhood]]</f>
        <v>Denny Triangle</v>
      </c>
      <c r="K474" s="11" t="str">
        <f t="shared" si="99"/>
        <v>Food Vehicle</v>
      </c>
      <c r="L474" s="12">
        <f t="shared" si="95"/>
        <v>0</v>
      </c>
    </row>
    <row r="475" spans="1:12" ht="15.75" x14ac:dyDescent="0.25">
      <c r="A475" s="11" t="str">
        <f t="shared" si="96"/>
        <v>428 Westlake Ave N on Republican St</v>
      </c>
      <c r="B475" s="11" t="str">
        <f t="shared" ref="B475:B533" si="101">Site</f>
        <v xml:space="preserve">A </v>
      </c>
      <c r="C475" s="11" t="str">
        <f t="shared" ref="C475:C533" si="102">Vendor</f>
        <v>SDOT Designated Site</v>
      </c>
      <c r="D475" s="11" t="str">
        <f t="shared" ref="D475:D533" si="103">Day</f>
        <v>Mon-Fri</v>
      </c>
      <c r="E475" s="11" t="str">
        <f t="shared" ref="E475:E533" si="104">Hours</f>
        <v>10AM-2PM</v>
      </c>
      <c r="F475" s="10" t="str">
        <f t="shared" ref="F475:F533" ca="1" si="105">PermitStatus</f>
        <v>Not Eligible</v>
      </c>
      <c r="G475" s="10">
        <f t="shared" ref="G475:G533" si="106">Date</f>
        <v>42894</v>
      </c>
      <c r="H475" s="11">
        <f t="shared" ref="H475:H533" si="107">PermitNo</f>
        <v>0</v>
      </c>
      <c r="I475" s="11">
        <f t="shared" ref="I475:I533" si="108">DecalNo</f>
        <v>0</v>
      </c>
      <c r="J475" s="11" t="str">
        <f>Table2[[#This Row],[Neighborhood]]</f>
        <v>Denny Triangle</v>
      </c>
      <c r="K475" s="11" t="str">
        <f t="shared" ref="K475:K533" si="109">PermitType</f>
        <v>Food Vehicle</v>
      </c>
      <c r="L475" s="12">
        <f t="shared" ref="L475:L533" si="110">Notes</f>
        <v>0</v>
      </c>
    </row>
    <row r="476" spans="1:12" ht="15.75" x14ac:dyDescent="0.25">
      <c r="A476" s="11" t="str">
        <f t="shared" si="96"/>
        <v>435 Westlake Ave N on Republican St</v>
      </c>
      <c r="B476" s="11" t="str">
        <f t="shared" si="101"/>
        <v>A</v>
      </c>
      <c r="C476" s="11" t="str">
        <f t="shared" si="102"/>
        <v>Cocina MX 32</v>
      </c>
      <c r="D476" s="11" t="str">
        <f t="shared" si="103"/>
        <v>Mon</v>
      </c>
      <c r="E476" s="11" t="str">
        <f t="shared" si="104"/>
        <v>10AM-2PM</v>
      </c>
      <c r="F476" s="10" t="str">
        <f t="shared" ca="1" si="105"/>
        <v>Expires on</v>
      </c>
      <c r="G476" s="10">
        <f t="shared" si="106"/>
        <v>81024</v>
      </c>
      <c r="H476" s="11" t="str">
        <f t="shared" si="107"/>
        <v>SUVEND0000058</v>
      </c>
      <c r="I476" s="11">
        <f t="shared" si="108"/>
        <v>0</v>
      </c>
      <c r="J476" s="11" t="str">
        <f>Table2[[#This Row],[Neighborhood]]</f>
        <v>Denny Triangle</v>
      </c>
      <c r="K476" s="11" t="str">
        <f t="shared" si="109"/>
        <v>Food Vehicle</v>
      </c>
      <c r="L476" s="12">
        <f t="shared" si="110"/>
        <v>0</v>
      </c>
    </row>
    <row r="477" spans="1:12" ht="15.75" x14ac:dyDescent="0.25">
      <c r="A477" s="11" t="str">
        <f t="shared" si="96"/>
        <v>435 Westlake Ave N on Republican St</v>
      </c>
      <c r="B477" s="11" t="str">
        <f t="shared" si="101"/>
        <v>A</v>
      </c>
      <c r="C477" s="11" t="str">
        <f t="shared" si="102"/>
        <v>Zaytoona</v>
      </c>
      <c r="D477" s="11" t="str">
        <f t="shared" si="103"/>
        <v>Tue</v>
      </c>
      <c r="E477" s="11" t="str">
        <f t="shared" si="104"/>
        <v>10AM-2PM</v>
      </c>
      <c r="F477" s="10" t="str">
        <f t="shared" ca="1" si="105"/>
        <v>Expires on</v>
      </c>
      <c r="G477" s="10">
        <f t="shared" si="106"/>
        <v>81024</v>
      </c>
      <c r="H477" s="11">
        <f t="shared" si="107"/>
        <v>400432</v>
      </c>
      <c r="I477" s="11">
        <f t="shared" si="108"/>
        <v>0</v>
      </c>
      <c r="J477" s="11" t="str">
        <f>Table2[[#This Row],[Neighborhood]]</f>
        <v>Denny Triangle</v>
      </c>
      <c r="K477" s="11" t="str">
        <f t="shared" si="109"/>
        <v>Food Vehicle</v>
      </c>
      <c r="L477" s="12">
        <f t="shared" si="110"/>
        <v>0</v>
      </c>
    </row>
    <row r="478" spans="1:12" ht="15.75" x14ac:dyDescent="0.25">
      <c r="A478" s="11" t="str">
        <f t="shared" si="96"/>
        <v>435 Westlake Ave N on Republican St</v>
      </c>
      <c r="B478" s="11" t="str">
        <f t="shared" si="101"/>
        <v>A</v>
      </c>
      <c r="C478" s="11" t="str">
        <f t="shared" si="102"/>
        <v>Cocina MX 32</v>
      </c>
      <c r="D478" s="11" t="str">
        <f t="shared" si="103"/>
        <v>Wed</v>
      </c>
      <c r="E478" s="11" t="str">
        <f t="shared" si="104"/>
        <v>10AM-2PM</v>
      </c>
      <c r="F478" s="10" t="str">
        <f t="shared" ca="1" si="105"/>
        <v>Expires on</v>
      </c>
      <c r="G478" s="10">
        <f t="shared" si="106"/>
        <v>81024</v>
      </c>
      <c r="H478" s="11" t="str">
        <f t="shared" si="107"/>
        <v>SUVEND0000058</v>
      </c>
      <c r="I478" s="11">
        <f t="shared" si="108"/>
        <v>0</v>
      </c>
      <c r="J478" s="11" t="str">
        <f>Table2[[#This Row],[Neighborhood]]</f>
        <v>Denny Triangle</v>
      </c>
      <c r="K478" s="11" t="str">
        <f t="shared" si="109"/>
        <v>Food Vehicle</v>
      </c>
      <c r="L478" s="12">
        <f t="shared" si="110"/>
        <v>0</v>
      </c>
    </row>
    <row r="479" spans="1:12" ht="15.75" x14ac:dyDescent="0.25">
      <c r="A479" s="11" t="str">
        <f t="shared" si="96"/>
        <v>435 Westlake Ave N on Republican St</v>
      </c>
      <c r="B479" s="11" t="str">
        <f t="shared" si="101"/>
        <v>A</v>
      </c>
      <c r="C479" s="11" t="str">
        <f t="shared" si="102"/>
        <v>Zaytoona</v>
      </c>
      <c r="D479" s="11" t="str">
        <f t="shared" si="103"/>
        <v>Thu</v>
      </c>
      <c r="E479" s="11" t="str">
        <f t="shared" si="104"/>
        <v>10AM-2PM</v>
      </c>
      <c r="F479" s="10" t="str">
        <f t="shared" ca="1" si="105"/>
        <v>Expires on</v>
      </c>
      <c r="G479" s="10">
        <f t="shared" si="106"/>
        <v>81024</v>
      </c>
      <c r="H479" s="11">
        <f t="shared" si="107"/>
        <v>400432</v>
      </c>
      <c r="I479" s="11">
        <f t="shared" si="108"/>
        <v>0</v>
      </c>
      <c r="J479" s="11" t="str">
        <f>Table2[[#This Row],[Neighborhood]]</f>
        <v>Denny Triangle</v>
      </c>
      <c r="K479" s="11" t="str">
        <f t="shared" si="109"/>
        <v>Food Vehicle</v>
      </c>
      <c r="L479" s="12">
        <f t="shared" si="110"/>
        <v>0</v>
      </c>
    </row>
    <row r="480" spans="1:12" ht="15.75" x14ac:dyDescent="0.25">
      <c r="A480" s="11" t="str">
        <f t="shared" si="96"/>
        <v>435 Westlake Ave N on Republican St</v>
      </c>
      <c r="B480" s="11" t="str">
        <f t="shared" si="101"/>
        <v>A</v>
      </c>
      <c r="C480" s="11" t="str">
        <f t="shared" si="102"/>
        <v>Wood Shop BBQ</v>
      </c>
      <c r="D480" s="11" t="str">
        <f t="shared" si="103"/>
        <v>Fri</v>
      </c>
      <c r="E480" s="11" t="str">
        <f t="shared" si="104"/>
        <v>10AM-2PM</v>
      </c>
      <c r="F480" s="10" t="str">
        <f t="shared" ca="1" si="105"/>
        <v>Pending</v>
      </c>
      <c r="G480" s="10">
        <f t="shared" si="106"/>
        <v>43914</v>
      </c>
      <c r="H480" s="11" t="str">
        <f t="shared" si="107"/>
        <v>SUVEND0000425</v>
      </c>
      <c r="I480" s="11">
        <f t="shared" si="108"/>
        <v>0</v>
      </c>
      <c r="J480" s="11" t="str">
        <f>Table2[[#This Row],[Neighborhood]]</f>
        <v>Denny Triangle</v>
      </c>
      <c r="K480" s="11" t="str">
        <f t="shared" si="109"/>
        <v>Food Vehicle</v>
      </c>
      <c r="L480" s="12">
        <f t="shared" si="110"/>
        <v>0</v>
      </c>
    </row>
    <row r="481" spans="1:12" ht="15.75" x14ac:dyDescent="0.25">
      <c r="A481" s="11" t="str">
        <f t="shared" si="96"/>
        <v xml:space="preserve">2200 Westlake on 9th </v>
      </c>
      <c r="B481" s="11" t="str">
        <f t="shared" si="101"/>
        <v>A</v>
      </c>
      <c r="C481" s="11" t="str">
        <f t="shared" si="102"/>
        <v>Mo Pockets</v>
      </c>
      <c r="D481" s="11" t="str">
        <f t="shared" si="103"/>
        <v>Mon</v>
      </c>
      <c r="E481" s="11" t="str">
        <f t="shared" si="104"/>
        <v>10AM-2PM</v>
      </c>
      <c r="F481" s="10" t="str">
        <f t="shared" ca="1" si="105"/>
        <v>Expires on</v>
      </c>
      <c r="G481" s="10">
        <f t="shared" si="106"/>
        <v>81024</v>
      </c>
      <c r="H481" s="11">
        <f t="shared" si="107"/>
        <v>388115</v>
      </c>
      <c r="I481" s="11">
        <f t="shared" si="108"/>
        <v>0</v>
      </c>
      <c r="J481" s="11" t="str">
        <f>Table2[[#This Row],[Neighborhood]]</f>
        <v>Denny Triangle</v>
      </c>
      <c r="K481" s="11" t="str">
        <f t="shared" si="109"/>
        <v>Food Vehicle</v>
      </c>
      <c r="L481" s="12">
        <f t="shared" si="110"/>
        <v>0</v>
      </c>
    </row>
    <row r="482" spans="1:12" ht="15.75" x14ac:dyDescent="0.25">
      <c r="A482" s="11" t="str">
        <f t="shared" si="96"/>
        <v xml:space="preserve">2200 Westlake on 9th </v>
      </c>
      <c r="B482" s="11" t="str">
        <f t="shared" si="101"/>
        <v>B</v>
      </c>
      <c r="C482" s="11" t="str">
        <f t="shared" si="102"/>
        <v>Naansense</v>
      </c>
      <c r="D482" s="11" t="str">
        <f t="shared" si="103"/>
        <v>Mon</v>
      </c>
      <c r="E482" s="11" t="str">
        <f t="shared" si="104"/>
        <v>10AM-2PM</v>
      </c>
      <c r="F482" s="10" t="str">
        <f t="shared" ca="1" si="105"/>
        <v>Expires on</v>
      </c>
      <c r="G482" s="10">
        <f t="shared" si="106"/>
        <v>81024</v>
      </c>
      <c r="H482" s="11" t="str">
        <f t="shared" si="107"/>
        <v>SUVEND0000115</v>
      </c>
      <c r="I482" s="11">
        <f t="shared" si="108"/>
        <v>0</v>
      </c>
      <c r="J482" s="11" t="str">
        <f>Table2[[#This Row],[Neighborhood]]</f>
        <v>Denny Triangle</v>
      </c>
      <c r="K482" s="11" t="str">
        <f t="shared" si="109"/>
        <v>Food Vehicle</v>
      </c>
      <c r="L482" s="12">
        <f t="shared" si="110"/>
        <v>0</v>
      </c>
    </row>
    <row r="483" spans="1:12" ht="15.75" x14ac:dyDescent="0.25">
      <c r="A483" s="11" t="str">
        <f t="shared" si="96"/>
        <v xml:space="preserve">2200 Westlake on 9th </v>
      </c>
      <c r="B483" s="11" t="str">
        <f t="shared" si="101"/>
        <v>A</v>
      </c>
      <c r="C483" s="11" t="str">
        <f t="shared" si="102"/>
        <v>Cheese Wizards</v>
      </c>
      <c r="D483" s="11" t="str">
        <f t="shared" si="103"/>
        <v>Tue</v>
      </c>
      <c r="E483" s="11" t="str">
        <f t="shared" si="104"/>
        <v>10AM-2PM</v>
      </c>
      <c r="F483" s="10" t="str">
        <f t="shared" ca="1" si="105"/>
        <v>Expires on</v>
      </c>
      <c r="G483" s="10">
        <f t="shared" si="106"/>
        <v>81024</v>
      </c>
      <c r="H483" s="11" t="str">
        <f t="shared" si="107"/>
        <v>SUVEND0000065</v>
      </c>
      <c r="I483" s="11">
        <f t="shared" si="108"/>
        <v>0</v>
      </c>
      <c r="J483" s="11" t="str">
        <f>Table2[[#This Row],[Neighborhood]]</f>
        <v>Denny Triangle</v>
      </c>
      <c r="K483" s="11" t="str">
        <f t="shared" si="109"/>
        <v>Food Vehicle</v>
      </c>
      <c r="L483" s="12">
        <f t="shared" si="110"/>
        <v>0</v>
      </c>
    </row>
    <row r="484" spans="1:12" ht="15.75" x14ac:dyDescent="0.25">
      <c r="A484" s="11" t="str">
        <f t="shared" si="96"/>
        <v xml:space="preserve">2200 Westlake on 9th </v>
      </c>
      <c r="B484" s="11" t="str">
        <f t="shared" si="101"/>
        <v>B</v>
      </c>
      <c r="C484" s="11" t="str">
        <f t="shared" si="102"/>
        <v>Naansense</v>
      </c>
      <c r="D484" s="11" t="str">
        <f t="shared" si="103"/>
        <v>Tue</v>
      </c>
      <c r="E484" s="11" t="str">
        <f t="shared" si="104"/>
        <v>10AM-2PM</v>
      </c>
      <c r="F484" s="10" t="str">
        <f t="shared" ca="1" si="105"/>
        <v>Expires on</v>
      </c>
      <c r="G484" s="10">
        <f t="shared" si="106"/>
        <v>81024</v>
      </c>
      <c r="H484" s="11" t="str">
        <f t="shared" si="107"/>
        <v>SUVEND0000115</v>
      </c>
      <c r="I484" s="11">
        <f t="shared" si="108"/>
        <v>0</v>
      </c>
      <c r="J484" s="11" t="str">
        <f>Table2[[#This Row],[Neighborhood]]</f>
        <v>Denny Triangle</v>
      </c>
      <c r="K484" s="11" t="str">
        <f t="shared" si="109"/>
        <v>Food Vehicle</v>
      </c>
      <c r="L484" s="12">
        <f t="shared" si="110"/>
        <v>0</v>
      </c>
    </row>
    <row r="485" spans="1:12" ht="15.75" x14ac:dyDescent="0.25">
      <c r="A485" s="11" t="str">
        <f t="shared" si="96"/>
        <v xml:space="preserve">2200 Westlake on 9th </v>
      </c>
      <c r="B485" s="11" t="str">
        <f t="shared" si="101"/>
        <v>A</v>
      </c>
      <c r="C485" s="11" t="str">
        <f t="shared" si="102"/>
        <v>Seoul Bowl Co.</v>
      </c>
      <c r="D485" s="11" t="str">
        <f t="shared" si="103"/>
        <v>Wed</v>
      </c>
      <c r="E485" s="11" t="str">
        <f t="shared" si="104"/>
        <v>10AM-2PM</v>
      </c>
      <c r="F485" s="10" t="str">
        <f t="shared" ca="1" si="105"/>
        <v>Expires on</v>
      </c>
      <c r="G485" s="10">
        <f t="shared" si="106"/>
        <v>81024</v>
      </c>
      <c r="H485" s="11">
        <f t="shared" si="107"/>
        <v>388848</v>
      </c>
      <c r="I485" s="11">
        <f t="shared" si="108"/>
        <v>0</v>
      </c>
      <c r="J485" s="11" t="str">
        <f>Table2[[#This Row],[Neighborhood]]</f>
        <v>Denny Triangle</v>
      </c>
      <c r="K485" s="11" t="str">
        <f t="shared" si="109"/>
        <v>Food Vehicle</v>
      </c>
      <c r="L485" s="12">
        <f t="shared" si="110"/>
        <v>0</v>
      </c>
    </row>
    <row r="486" spans="1:12" ht="15.75" x14ac:dyDescent="0.25">
      <c r="A486" s="11" t="str">
        <f t="shared" si="96"/>
        <v xml:space="preserve">2200 Westlake on 9th </v>
      </c>
      <c r="B486" s="11" t="str">
        <f t="shared" si="101"/>
        <v>B</v>
      </c>
      <c r="C486" s="11" t="str">
        <f t="shared" si="102"/>
        <v>Naansense</v>
      </c>
      <c r="D486" s="11" t="str">
        <f t="shared" si="103"/>
        <v xml:space="preserve">Wed </v>
      </c>
      <c r="E486" s="11" t="str">
        <f t="shared" si="104"/>
        <v>10AM-2PM</v>
      </c>
      <c r="F486" s="10" t="str">
        <f t="shared" ca="1" si="105"/>
        <v>Expires on</v>
      </c>
      <c r="G486" s="10">
        <f t="shared" si="106"/>
        <v>81024</v>
      </c>
      <c r="H486" s="11" t="str">
        <f t="shared" si="107"/>
        <v>SUVEND0000115</v>
      </c>
      <c r="I486" s="11">
        <f t="shared" si="108"/>
        <v>0</v>
      </c>
      <c r="J486" s="11" t="str">
        <f>Table2[[#This Row],[Neighborhood]]</f>
        <v>Denny Triangle</v>
      </c>
      <c r="K486" s="11" t="str">
        <f t="shared" si="109"/>
        <v>Food Vehicle</v>
      </c>
      <c r="L486" s="12">
        <f t="shared" si="110"/>
        <v>0</v>
      </c>
    </row>
    <row r="487" spans="1:12" ht="15.75" x14ac:dyDescent="0.25">
      <c r="A487" s="11" t="str">
        <f t="shared" si="96"/>
        <v xml:space="preserve">2200 Westlake on 9th </v>
      </c>
      <c r="B487" s="11" t="str">
        <f t="shared" si="101"/>
        <v>A</v>
      </c>
      <c r="C487" s="11" t="str">
        <f t="shared" si="102"/>
        <v>Chebogz Filipino Food Truck</v>
      </c>
      <c r="D487" s="11" t="str">
        <f t="shared" si="103"/>
        <v>Thu</v>
      </c>
      <c r="E487" s="11" t="str">
        <f t="shared" si="104"/>
        <v>10AM-2PM</v>
      </c>
      <c r="F487" s="10" t="str">
        <f t="shared" ca="1" si="105"/>
        <v>Approved</v>
      </c>
      <c r="G487" s="10">
        <f t="shared" si="106"/>
        <v>43916</v>
      </c>
      <c r="H487" s="11" t="str">
        <f t="shared" si="107"/>
        <v>SUVEND0000404</v>
      </c>
      <c r="I487" s="11">
        <f t="shared" si="108"/>
        <v>0</v>
      </c>
      <c r="J487" s="11" t="str">
        <f>Table2[[#This Row],[Neighborhood]]</f>
        <v>Denny Triangle</v>
      </c>
      <c r="K487" s="11" t="str">
        <f t="shared" si="109"/>
        <v>Food Vehicle</v>
      </c>
      <c r="L487" s="12">
        <f t="shared" si="110"/>
        <v>0</v>
      </c>
    </row>
    <row r="488" spans="1:12" ht="15.75" x14ac:dyDescent="0.25">
      <c r="A488" s="11" t="str">
        <f t="shared" si="96"/>
        <v xml:space="preserve">2200 Westlake on 9th </v>
      </c>
      <c r="B488" s="11" t="str">
        <f t="shared" si="101"/>
        <v>B</v>
      </c>
      <c r="C488" s="11" t="str">
        <f t="shared" si="102"/>
        <v xml:space="preserve">Now Make Me A Sandwich </v>
      </c>
      <c r="D488" s="11" t="str">
        <f t="shared" si="103"/>
        <v xml:space="preserve">Thu </v>
      </c>
      <c r="E488" s="11" t="str">
        <f t="shared" si="104"/>
        <v>10AM-2PM</v>
      </c>
      <c r="F488" s="10" t="str">
        <f t="shared" ca="1" si="105"/>
        <v>Expires on</v>
      </c>
      <c r="G488" s="10">
        <f t="shared" si="106"/>
        <v>81024</v>
      </c>
      <c r="H488" s="11" t="str">
        <f t="shared" si="107"/>
        <v>SUVEND0000346</v>
      </c>
      <c r="I488" s="11">
        <f t="shared" si="108"/>
        <v>0</v>
      </c>
      <c r="J488" s="11" t="str">
        <f>Table2[[#This Row],[Neighborhood]]</f>
        <v>Denny Triangle</v>
      </c>
      <c r="K488" s="11" t="str">
        <f t="shared" si="109"/>
        <v>Food Vehicle</v>
      </c>
      <c r="L488" s="12">
        <f t="shared" si="110"/>
        <v>0</v>
      </c>
    </row>
    <row r="489" spans="1:12" ht="15.75" x14ac:dyDescent="0.25">
      <c r="A489" s="11" t="str">
        <f t="shared" si="96"/>
        <v xml:space="preserve">2200 Westlake on 9th </v>
      </c>
      <c r="B489" s="11" t="str">
        <f t="shared" si="101"/>
        <v>A</v>
      </c>
      <c r="C489" s="11" t="str">
        <f t="shared" si="102"/>
        <v>Cheese Wizards</v>
      </c>
      <c r="D489" s="11" t="str">
        <f t="shared" si="103"/>
        <v>Fri</v>
      </c>
      <c r="E489" s="11" t="str">
        <f t="shared" si="104"/>
        <v>10AM-2PM</v>
      </c>
      <c r="F489" s="10" t="str">
        <f t="shared" ca="1" si="105"/>
        <v>Expires on</v>
      </c>
      <c r="G489" s="10">
        <f t="shared" si="106"/>
        <v>81024</v>
      </c>
      <c r="H489" s="11" t="str">
        <f t="shared" si="107"/>
        <v>SUVEND0000065</v>
      </c>
      <c r="I489" s="11">
        <f t="shared" si="108"/>
        <v>0</v>
      </c>
      <c r="J489" s="11" t="str">
        <f>Table2[[#This Row],[Neighborhood]]</f>
        <v>Denny Triangle</v>
      </c>
      <c r="K489" s="11" t="str">
        <f t="shared" si="109"/>
        <v>Food Vehicle</v>
      </c>
      <c r="L489" s="12">
        <f t="shared" si="110"/>
        <v>0</v>
      </c>
    </row>
    <row r="490" spans="1:12" ht="15.75" x14ac:dyDescent="0.25">
      <c r="A490" s="11" t="str">
        <f t="shared" ref="A490:A535" si="111">Location</f>
        <v xml:space="preserve">2200 Westlake on 9th </v>
      </c>
      <c r="B490" s="11" t="str">
        <f t="shared" si="101"/>
        <v>B</v>
      </c>
      <c r="C490" s="11" t="str">
        <f t="shared" si="102"/>
        <v>Naansense</v>
      </c>
      <c r="D490" s="11" t="str">
        <f t="shared" si="103"/>
        <v>Fri</v>
      </c>
      <c r="E490" s="11" t="str">
        <f t="shared" si="104"/>
        <v>10AM-2PM</v>
      </c>
      <c r="F490" s="10" t="str">
        <f t="shared" ca="1" si="105"/>
        <v>Expires on</v>
      </c>
      <c r="G490" s="10">
        <f t="shared" si="106"/>
        <v>81024</v>
      </c>
      <c r="H490" s="11" t="str">
        <f t="shared" si="107"/>
        <v>SUVEND0000115</v>
      </c>
      <c r="I490" s="11">
        <f t="shared" si="108"/>
        <v>0</v>
      </c>
      <c r="J490" s="11" t="str">
        <f>Table2[[#This Row],[Neighborhood]]</f>
        <v>Denny Triangle</v>
      </c>
      <c r="K490" s="11" t="str">
        <f t="shared" si="109"/>
        <v>Food Vehicle</v>
      </c>
      <c r="L490" s="12">
        <f t="shared" si="110"/>
        <v>0</v>
      </c>
    </row>
    <row r="491" spans="1:12" ht="15.75" x14ac:dyDescent="0.25">
      <c r="A491" s="11" t="str">
        <f t="shared" si="111"/>
        <v>2045 Westlake Ave</v>
      </c>
      <c r="B491" s="11" t="str">
        <f t="shared" si="101"/>
        <v>A</v>
      </c>
      <c r="C491" s="11">
        <f t="shared" si="102"/>
        <v>0</v>
      </c>
      <c r="D491" s="11" t="str">
        <f t="shared" si="103"/>
        <v>Mon</v>
      </c>
      <c r="E491" s="11">
        <f t="shared" si="104"/>
        <v>0</v>
      </c>
      <c r="F491" s="10" t="str">
        <f t="shared" ca="1" si="105"/>
        <v>Not Eligible</v>
      </c>
      <c r="G491" s="10">
        <f t="shared" si="106"/>
        <v>0</v>
      </c>
      <c r="H491" s="11">
        <f t="shared" si="107"/>
        <v>0</v>
      </c>
      <c r="I491" s="11">
        <f t="shared" si="108"/>
        <v>0</v>
      </c>
      <c r="J491" s="11" t="str">
        <f>Table2[[#This Row],[Neighborhood]]</f>
        <v>South Lake Union</v>
      </c>
      <c r="K491" s="11" t="str">
        <f t="shared" si="109"/>
        <v>Food Vehicle</v>
      </c>
      <c r="L491" s="12" t="str">
        <f t="shared" si="110"/>
        <v xml:space="preserve">Food Truck are not allowed on the location of a Street Car </v>
      </c>
    </row>
    <row r="492" spans="1:12" ht="15.75" x14ac:dyDescent="0.25">
      <c r="A492" s="11" t="str">
        <f t="shared" si="111"/>
        <v>2045 Westlake Ave</v>
      </c>
      <c r="B492" s="11" t="str">
        <f t="shared" si="101"/>
        <v>A</v>
      </c>
      <c r="C492" s="11">
        <f t="shared" si="102"/>
        <v>0</v>
      </c>
      <c r="D492" s="11" t="str">
        <f t="shared" si="103"/>
        <v>Tue</v>
      </c>
      <c r="E492" s="11">
        <f t="shared" si="104"/>
        <v>0</v>
      </c>
      <c r="F492" s="10" t="str">
        <f t="shared" ca="1" si="105"/>
        <v>Not Eligible</v>
      </c>
      <c r="G492" s="10">
        <f t="shared" si="106"/>
        <v>0</v>
      </c>
      <c r="H492" s="11">
        <f t="shared" si="107"/>
        <v>0</v>
      </c>
      <c r="I492" s="11">
        <f t="shared" si="108"/>
        <v>0</v>
      </c>
      <c r="J492" s="11" t="str">
        <f>Table2[[#This Row],[Neighborhood]]</f>
        <v>South Lake Union</v>
      </c>
      <c r="K492" s="11" t="str">
        <f t="shared" si="109"/>
        <v>Food Vehicle</v>
      </c>
      <c r="L492" s="12" t="str">
        <f t="shared" si="110"/>
        <v xml:space="preserve">Food Truck are not allowed on the location of a Street Car </v>
      </c>
    </row>
    <row r="493" spans="1:12" ht="15.75" x14ac:dyDescent="0.25">
      <c r="A493" s="11" t="str">
        <f t="shared" si="111"/>
        <v>2045 Westlake Ave</v>
      </c>
      <c r="B493" s="11" t="str">
        <f t="shared" si="101"/>
        <v>A</v>
      </c>
      <c r="C493" s="11">
        <f t="shared" si="102"/>
        <v>0</v>
      </c>
      <c r="D493" s="11" t="str">
        <f t="shared" si="103"/>
        <v>Wed</v>
      </c>
      <c r="E493" s="11">
        <f t="shared" si="104"/>
        <v>0</v>
      </c>
      <c r="F493" s="10" t="str">
        <f t="shared" ca="1" si="105"/>
        <v>Not Eligible</v>
      </c>
      <c r="G493" s="10">
        <f t="shared" si="106"/>
        <v>0</v>
      </c>
      <c r="H493" s="11">
        <f t="shared" si="107"/>
        <v>0</v>
      </c>
      <c r="I493" s="11">
        <f t="shared" si="108"/>
        <v>0</v>
      </c>
      <c r="J493" s="11" t="str">
        <f>Table2[[#This Row],[Neighborhood]]</f>
        <v>South Lake Union</v>
      </c>
      <c r="K493" s="11" t="str">
        <f t="shared" si="109"/>
        <v>Food Vehicle</v>
      </c>
      <c r="L493" s="12" t="str">
        <f t="shared" si="110"/>
        <v xml:space="preserve">Food Truck are not allowed on the location of a Street Car </v>
      </c>
    </row>
    <row r="494" spans="1:12" ht="18.600000000000001" customHeight="1" x14ac:dyDescent="0.25">
      <c r="A494" s="11" t="str">
        <f t="shared" si="111"/>
        <v>2045 Westlake Ave</v>
      </c>
      <c r="B494" s="11" t="str">
        <f t="shared" si="101"/>
        <v>A</v>
      </c>
      <c r="C494" s="11">
        <f t="shared" si="102"/>
        <v>0</v>
      </c>
      <c r="D494" s="11" t="str">
        <f t="shared" si="103"/>
        <v>Thu</v>
      </c>
      <c r="E494" s="11">
        <f t="shared" si="104"/>
        <v>0</v>
      </c>
      <c r="F494" s="10" t="str">
        <f t="shared" ca="1" si="105"/>
        <v>Not Eligible</v>
      </c>
      <c r="G494" s="10">
        <f t="shared" si="106"/>
        <v>0</v>
      </c>
      <c r="H494" s="11">
        <f t="shared" si="107"/>
        <v>0</v>
      </c>
      <c r="I494" s="11">
        <f t="shared" si="108"/>
        <v>0</v>
      </c>
      <c r="J494" s="11" t="str">
        <f>Table2[[#This Row],[Neighborhood]]</f>
        <v>South Lake Union</v>
      </c>
      <c r="K494" s="11" t="str">
        <f t="shared" si="109"/>
        <v>Food Vehicle</v>
      </c>
      <c r="L494" s="12" t="str">
        <f t="shared" si="110"/>
        <v xml:space="preserve">Food Truck are not allowed on the location of a Street Car </v>
      </c>
    </row>
    <row r="495" spans="1:12" ht="16.899999999999999" customHeight="1" x14ac:dyDescent="0.25">
      <c r="A495" s="11" t="str">
        <f t="shared" si="111"/>
        <v>2045 Westlake Ave</v>
      </c>
      <c r="B495" s="11" t="str">
        <f t="shared" si="101"/>
        <v>A</v>
      </c>
      <c r="C495" s="11">
        <f t="shared" si="102"/>
        <v>0</v>
      </c>
      <c r="D495" s="11" t="str">
        <f t="shared" si="103"/>
        <v>Fri</v>
      </c>
      <c r="E495" s="11">
        <f t="shared" si="104"/>
        <v>0</v>
      </c>
      <c r="F495" s="10" t="str">
        <f t="shared" ca="1" si="105"/>
        <v>Not Eligible</v>
      </c>
      <c r="G495" s="10">
        <f t="shared" si="106"/>
        <v>0</v>
      </c>
      <c r="H495" s="11">
        <f t="shared" si="107"/>
        <v>0</v>
      </c>
      <c r="I495" s="11">
        <f t="shared" si="108"/>
        <v>0</v>
      </c>
      <c r="J495" s="11" t="str">
        <f>Table2[[#This Row],[Neighborhood]]</f>
        <v>South Lake Union</v>
      </c>
      <c r="K495" s="11" t="str">
        <f t="shared" si="109"/>
        <v>Food Vehicle</v>
      </c>
      <c r="L495" s="12" t="str">
        <f t="shared" si="110"/>
        <v xml:space="preserve">Food Truck are not allowed on the location of a Street Car </v>
      </c>
    </row>
    <row r="496" spans="1:12" ht="15" customHeight="1" x14ac:dyDescent="0.25">
      <c r="A496" s="11" t="str">
        <f t="shared" si="111"/>
        <v>200 Yale Ave N on Thomas</v>
      </c>
      <c r="B496" s="11" t="str">
        <f t="shared" si="101"/>
        <v xml:space="preserve">A </v>
      </c>
      <c r="C496" s="11">
        <f t="shared" si="102"/>
        <v>0</v>
      </c>
      <c r="D496" s="11" t="str">
        <f t="shared" si="103"/>
        <v>Tues</v>
      </c>
      <c r="E496" s="11" t="str">
        <f t="shared" si="104"/>
        <v>10AM-2PM</v>
      </c>
      <c r="F496" s="10" t="str">
        <f t="shared" si="105"/>
        <v>Accepting Applications</v>
      </c>
      <c r="G496" s="10">
        <f t="shared" si="106"/>
        <v>0</v>
      </c>
      <c r="H496" s="11">
        <f t="shared" si="107"/>
        <v>0</v>
      </c>
      <c r="I496" s="11">
        <f t="shared" si="108"/>
        <v>0</v>
      </c>
      <c r="J496" s="11" t="str">
        <f>Table2[[#This Row],[Neighborhood]]</f>
        <v>South Lake Union</v>
      </c>
      <c r="K496" s="11" t="str">
        <f t="shared" si="109"/>
        <v>Food Vehicle</v>
      </c>
      <c r="L496" s="12">
        <f t="shared" si="110"/>
        <v>0</v>
      </c>
    </row>
    <row r="497" spans="1:12" ht="15.6" customHeight="1" x14ac:dyDescent="0.25">
      <c r="A497" s="11" t="str">
        <f t="shared" si="111"/>
        <v>200 Yale Ave N on Thomas</v>
      </c>
      <c r="B497" s="11" t="str">
        <f t="shared" si="101"/>
        <v xml:space="preserve">A </v>
      </c>
      <c r="C497" s="11">
        <f t="shared" si="102"/>
        <v>0</v>
      </c>
      <c r="D497" s="11" t="str">
        <f t="shared" si="103"/>
        <v xml:space="preserve">Wed </v>
      </c>
      <c r="E497" s="11" t="str">
        <f t="shared" si="104"/>
        <v>10AM-2PM</v>
      </c>
      <c r="F497" s="10" t="str">
        <f t="shared" si="105"/>
        <v>Accepting Applications</v>
      </c>
      <c r="G497" s="10">
        <f t="shared" si="106"/>
        <v>0</v>
      </c>
      <c r="H497" s="11">
        <f t="shared" si="107"/>
        <v>0</v>
      </c>
      <c r="I497" s="11">
        <f t="shared" si="108"/>
        <v>0</v>
      </c>
      <c r="J497" s="11" t="str">
        <f>Table2[[#This Row],[Neighborhood]]</f>
        <v>South Lake Union</v>
      </c>
      <c r="K497" s="11" t="str">
        <f t="shared" si="109"/>
        <v>Food Vehicle</v>
      </c>
      <c r="L497" s="12">
        <f t="shared" si="110"/>
        <v>0</v>
      </c>
    </row>
    <row r="498" spans="1:12" ht="15.75" x14ac:dyDescent="0.25">
      <c r="A498" s="11" t="str">
        <f t="shared" si="111"/>
        <v>200 Yale Ave N on Thomas</v>
      </c>
      <c r="B498" s="11" t="str">
        <f t="shared" si="101"/>
        <v xml:space="preserve">A </v>
      </c>
      <c r="C498" s="11">
        <f t="shared" si="102"/>
        <v>0</v>
      </c>
      <c r="D498" s="11" t="str">
        <f t="shared" si="103"/>
        <v>Fri</v>
      </c>
      <c r="E498" s="11" t="str">
        <f t="shared" si="104"/>
        <v>10AM-2PM</v>
      </c>
      <c r="F498" s="10" t="str">
        <f t="shared" si="105"/>
        <v>Accepting Applications</v>
      </c>
      <c r="G498" s="10">
        <f t="shared" si="106"/>
        <v>0</v>
      </c>
      <c r="H498" s="11">
        <f t="shared" si="107"/>
        <v>0</v>
      </c>
      <c r="I498" s="11">
        <f t="shared" si="108"/>
        <v>0</v>
      </c>
      <c r="J498" s="11" t="str">
        <f>Table2[[#This Row],[Neighborhood]]</f>
        <v>South Lake Union</v>
      </c>
      <c r="K498" s="11" t="str">
        <f t="shared" si="109"/>
        <v>Food Vehicle</v>
      </c>
      <c r="L498" s="12">
        <f t="shared" si="110"/>
        <v>0</v>
      </c>
    </row>
    <row r="499" spans="1:12" ht="14.45" customHeight="1" x14ac:dyDescent="0.25">
      <c r="A499" s="11" t="str">
        <f t="shared" si="111"/>
        <v>222 Yale Ave N</v>
      </c>
      <c r="B499" s="11" t="str">
        <f t="shared" si="101"/>
        <v>A</v>
      </c>
      <c r="C499" s="11">
        <f t="shared" si="102"/>
        <v>0</v>
      </c>
      <c r="D499" s="11" t="str">
        <f t="shared" si="103"/>
        <v>Mon</v>
      </c>
      <c r="E499" s="11" t="str">
        <f t="shared" si="104"/>
        <v>10AM-2PM</v>
      </c>
      <c r="F499" s="10" t="str">
        <f t="shared" si="105"/>
        <v>Accepting Applications</v>
      </c>
      <c r="G499" s="10">
        <f t="shared" si="106"/>
        <v>0</v>
      </c>
      <c r="H499" s="11">
        <f t="shared" si="107"/>
        <v>0</v>
      </c>
      <c r="I499" s="11">
        <f t="shared" si="108"/>
        <v>0</v>
      </c>
      <c r="J499" s="11" t="str">
        <f>Table2[[#This Row],[Neighborhood]]</f>
        <v>South Lake Union</v>
      </c>
      <c r="K499" s="11" t="str">
        <f t="shared" si="109"/>
        <v>Food Vehicle</v>
      </c>
      <c r="L499" s="12">
        <f t="shared" si="110"/>
        <v>0</v>
      </c>
    </row>
    <row r="500" spans="1:12" ht="13.9" customHeight="1" x14ac:dyDescent="0.25">
      <c r="A500" s="11" t="str">
        <f t="shared" si="111"/>
        <v>222 Yale Ave N</v>
      </c>
      <c r="B500" s="11" t="str">
        <f t="shared" si="101"/>
        <v>A</v>
      </c>
      <c r="C500" s="11">
        <f t="shared" si="102"/>
        <v>0</v>
      </c>
      <c r="D500" s="11" t="str">
        <f t="shared" si="103"/>
        <v>Tue</v>
      </c>
      <c r="E500" s="11" t="str">
        <f t="shared" si="104"/>
        <v>10AM-2PM</v>
      </c>
      <c r="F500" s="10" t="str">
        <f t="shared" si="105"/>
        <v>Accepting Applications</v>
      </c>
      <c r="G500" s="10">
        <f t="shared" si="106"/>
        <v>0</v>
      </c>
      <c r="H500" s="11">
        <f t="shared" si="107"/>
        <v>0</v>
      </c>
      <c r="I500" s="11">
        <f t="shared" si="108"/>
        <v>0</v>
      </c>
      <c r="J500" s="11" t="str">
        <f>Table2[[#This Row],[Neighborhood]]</f>
        <v>South Lake Union</v>
      </c>
      <c r="K500" s="11" t="str">
        <f t="shared" si="109"/>
        <v>Food Vehicle</v>
      </c>
      <c r="L500" s="12">
        <f t="shared" si="110"/>
        <v>0</v>
      </c>
    </row>
    <row r="501" spans="1:12" ht="15.6" customHeight="1" x14ac:dyDescent="0.25">
      <c r="A501" s="11" t="str">
        <f t="shared" si="111"/>
        <v>222 Yale Ave N</v>
      </c>
      <c r="B501" s="11" t="str">
        <f t="shared" si="101"/>
        <v>A</v>
      </c>
      <c r="C501" s="11" t="str">
        <f t="shared" si="102"/>
        <v>Al's Gourmet Sausages</v>
      </c>
      <c r="D501" s="11" t="str">
        <f t="shared" si="103"/>
        <v>Wed</v>
      </c>
      <c r="E501" s="11" t="str">
        <f t="shared" si="104"/>
        <v>10AM-2PM</v>
      </c>
      <c r="F501" s="10" t="str">
        <f t="shared" ca="1" si="105"/>
        <v>Expires on</v>
      </c>
      <c r="G501" s="10">
        <f t="shared" si="106"/>
        <v>81024</v>
      </c>
      <c r="H501" s="11" t="str">
        <f t="shared" si="107"/>
        <v>SUVEND0000096</v>
      </c>
      <c r="I501" s="11">
        <f t="shared" si="108"/>
        <v>0</v>
      </c>
      <c r="J501" s="11" t="str">
        <f>Table2[[#This Row],[Neighborhood]]</f>
        <v>South Lake Union</v>
      </c>
      <c r="K501" s="11" t="str">
        <f t="shared" si="109"/>
        <v>Food Vehicle</v>
      </c>
      <c r="L501" s="12">
        <f t="shared" si="110"/>
        <v>0</v>
      </c>
    </row>
    <row r="502" spans="1:12" ht="15" customHeight="1" x14ac:dyDescent="0.25">
      <c r="A502" s="11" t="str">
        <f t="shared" si="111"/>
        <v>222 Yale Ave N</v>
      </c>
      <c r="B502" s="11" t="str">
        <f t="shared" si="101"/>
        <v>A</v>
      </c>
      <c r="C502" s="11" t="str">
        <f t="shared" si="102"/>
        <v>Al's Gourmet Sausages</v>
      </c>
      <c r="D502" s="11" t="str">
        <f t="shared" si="103"/>
        <v>Thu</v>
      </c>
      <c r="E502" s="11" t="str">
        <f t="shared" si="104"/>
        <v>10AM-2PM</v>
      </c>
      <c r="F502" s="10" t="str">
        <f t="shared" ca="1" si="105"/>
        <v>Expires on</v>
      </c>
      <c r="G502" s="10">
        <f t="shared" si="106"/>
        <v>81024</v>
      </c>
      <c r="H502" s="11" t="str">
        <f t="shared" si="107"/>
        <v>SUVEND0000096</v>
      </c>
      <c r="I502" s="11">
        <f t="shared" si="108"/>
        <v>0</v>
      </c>
      <c r="J502" s="11" t="str">
        <f>Table2[[#This Row],[Neighborhood]]</f>
        <v>South Lake Union</v>
      </c>
      <c r="K502" s="11" t="str">
        <f t="shared" si="109"/>
        <v>Food Vehicle</v>
      </c>
      <c r="L502" s="12">
        <f t="shared" si="110"/>
        <v>0</v>
      </c>
    </row>
    <row r="503" spans="1:12" ht="14.45" customHeight="1" x14ac:dyDescent="0.25">
      <c r="A503" s="11" t="str">
        <f t="shared" si="111"/>
        <v>222 Yale Ave N</v>
      </c>
      <c r="B503" s="11" t="str">
        <f t="shared" si="101"/>
        <v>A</v>
      </c>
      <c r="C503" s="11" t="str">
        <f t="shared" si="102"/>
        <v>Al's Gourmet Sausages</v>
      </c>
      <c r="D503" s="11" t="str">
        <f t="shared" si="103"/>
        <v>Fri</v>
      </c>
      <c r="E503" s="11" t="str">
        <f t="shared" si="104"/>
        <v>10AM-2PM</v>
      </c>
      <c r="F503" s="10" t="str">
        <f t="shared" ca="1" si="105"/>
        <v>Expires on</v>
      </c>
      <c r="G503" s="10">
        <f t="shared" si="106"/>
        <v>81024</v>
      </c>
      <c r="H503" s="11" t="str">
        <f t="shared" si="107"/>
        <v>SUVEND0000096</v>
      </c>
      <c r="I503" s="11">
        <f t="shared" si="108"/>
        <v>0</v>
      </c>
      <c r="J503" s="11" t="str">
        <f>Table2[[#This Row],[Neighborhood]]</f>
        <v>South Lake Union</v>
      </c>
      <c r="K503" s="11" t="str">
        <f t="shared" si="109"/>
        <v>Food Vehicle</v>
      </c>
      <c r="L503" s="12">
        <f t="shared" si="110"/>
        <v>0</v>
      </c>
    </row>
    <row r="504" spans="1:12" ht="15" customHeight="1" x14ac:dyDescent="0.25">
      <c r="A504" s="11" t="str">
        <f t="shared" si="111"/>
        <v>222 Yale Ave N</v>
      </c>
      <c r="B504" s="11" t="str">
        <f t="shared" si="101"/>
        <v>A</v>
      </c>
      <c r="C504" s="11" t="str">
        <f t="shared" si="102"/>
        <v>Al's Gourmet Sausages</v>
      </c>
      <c r="D504" s="11" t="str">
        <f t="shared" si="103"/>
        <v>Sat</v>
      </c>
      <c r="E504" s="11" t="str">
        <f t="shared" si="104"/>
        <v>10AM-2PM</v>
      </c>
      <c r="F504" s="10" t="str">
        <f t="shared" ca="1" si="105"/>
        <v>Expires on</v>
      </c>
      <c r="G504" s="10">
        <f t="shared" si="106"/>
        <v>81024</v>
      </c>
      <c r="H504" s="11" t="str">
        <f t="shared" si="107"/>
        <v>SUVEND0000096</v>
      </c>
      <c r="I504" s="11">
        <f t="shared" si="108"/>
        <v>0</v>
      </c>
      <c r="J504" s="11" t="str">
        <f>Table2[[#This Row],[Neighborhood]]</f>
        <v>South Lake Union</v>
      </c>
      <c r="K504" s="11" t="str">
        <f t="shared" si="109"/>
        <v>Food Vehicle</v>
      </c>
      <c r="L504" s="12">
        <f t="shared" si="110"/>
        <v>0</v>
      </c>
    </row>
    <row r="505" spans="1:12" ht="15.75" x14ac:dyDescent="0.25">
      <c r="A505" s="11" t="str">
        <f t="shared" si="111"/>
        <v>505 Yale Ave N</v>
      </c>
      <c r="B505" s="11" t="str">
        <f t="shared" si="101"/>
        <v>A</v>
      </c>
      <c r="C505" s="11">
        <f t="shared" si="102"/>
        <v>0</v>
      </c>
      <c r="D505" s="11" t="str">
        <f t="shared" si="103"/>
        <v>Mon</v>
      </c>
      <c r="E505" s="11" t="str">
        <f t="shared" si="104"/>
        <v>10AM-2PM</v>
      </c>
      <c r="F505" s="10" t="str">
        <f t="shared" ca="1" si="105"/>
        <v>Accepting Applications</v>
      </c>
      <c r="G505" s="10">
        <f t="shared" si="106"/>
        <v>43676</v>
      </c>
      <c r="H505" s="11">
        <f t="shared" si="107"/>
        <v>0</v>
      </c>
      <c r="I505" s="11">
        <f t="shared" si="108"/>
        <v>0</v>
      </c>
      <c r="J505" s="11" t="str">
        <f>Table2[[#This Row],[Neighborhood]]</f>
        <v>South Lake Union</v>
      </c>
      <c r="K505" s="11" t="str">
        <f t="shared" si="109"/>
        <v>Food Vehicle</v>
      </c>
      <c r="L505" s="12">
        <f t="shared" si="110"/>
        <v>0</v>
      </c>
    </row>
    <row r="506" spans="1:12" ht="15.75" x14ac:dyDescent="0.25">
      <c r="A506" s="11" t="str">
        <f t="shared" si="111"/>
        <v>505 Yale Ave N</v>
      </c>
      <c r="B506" s="11" t="str">
        <f t="shared" si="101"/>
        <v>A</v>
      </c>
      <c r="C506" s="11">
        <f t="shared" si="102"/>
        <v>0</v>
      </c>
      <c r="D506" s="11" t="str">
        <f t="shared" si="103"/>
        <v>Tue</v>
      </c>
      <c r="E506" s="11" t="str">
        <f t="shared" si="104"/>
        <v>10AM-2PM</v>
      </c>
      <c r="F506" s="10" t="str">
        <f t="shared" ca="1" si="105"/>
        <v>Accepting Applications</v>
      </c>
      <c r="G506" s="10">
        <f t="shared" si="106"/>
        <v>43676</v>
      </c>
      <c r="H506" s="11">
        <f t="shared" si="107"/>
        <v>0</v>
      </c>
      <c r="I506" s="11">
        <f t="shared" si="108"/>
        <v>0</v>
      </c>
      <c r="J506" s="11" t="str">
        <f>Table2[[#This Row],[Neighborhood]]</f>
        <v>South Lake Union</v>
      </c>
      <c r="K506" s="11" t="str">
        <f t="shared" si="109"/>
        <v>Food Vehicle</v>
      </c>
      <c r="L506" s="12">
        <f t="shared" si="110"/>
        <v>0</v>
      </c>
    </row>
    <row r="507" spans="1:12" ht="15.75" x14ac:dyDescent="0.25">
      <c r="A507" s="11" t="str">
        <f t="shared" si="111"/>
        <v>505 Yale Ave N</v>
      </c>
      <c r="B507" s="11" t="str">
        <f t="shared" si="101"/>
        <v>A</v>
      </c>
      <c r="C507" s="11">
        <f t="shared" si="102"/>
        <v>0</v>
      </c>
      <c r="D507" s="11" t="str">
        <f t="shared" si="103"/>
        <v>Wed</v>
      </c>
      <c r="E507" s="11" t="str">
        <f t="shared" si="104"/>
        <v>10AM-2PM</v>
      </c>
      <c r="F507" s="10" t="str">
        <f t="shared" ca="1" si="105"/>
        <v>Accepting Applications</v>
      </c>
      <c r="G507" s="10">
        <f t="shared" si="106"/>
        <v>43676</v>
      </c>
      <c r="H507" s="11">
        <f t="shared" si="107"/>
        <v>0</v>
      </c>
      <c r="I507" s="11">
        <f t="shared" si="108"/>
        <v>0</v>
      </c>
      <c r="J507" s="11" t="str">
        <f>Table2[[#This Row],[Neighborhood]]</f>
        <v>South Lake Union</v>
      </c>
      <c r="K507" s="11" t="str">
        <f t="shared" si="109"/>
        <v>Food Vehicle</v>
      </c>
      <c r="L507" s="12">
        <f t="shared" si="110"/>
        <v>0</v>
      </c>
    </row>
    <row r="508" spans="1:12" ht="15.75" x14ac:dyDescent="0.25">
      <c r="A508" s="11" t="str">
        <f t="shared" si="111"/>
        <v>505 Yale Ave N</v>
      </c>
      <c r="B508" s="11" t="str">
        <f t="shared" si="101"/>
        <v>A</v>
      </c>
      <c r="C508" s="11">
        <f t="shared" si="102"/>
        <v>0</v>
      </c>
      <c r="D508" s="11" t="str">
        <f t="shared" si="103"/>
        <v>Thu</v>
      </c>
      <c r="E508" s="11" t="str">
        <f t="shared" si="104"/>
        <v>10AM-2PM</v>
      </c>
      <c r="F508" s="10" t="str">
        <f t="shared" ca="1" si="105"/>
        <v>Accepting Applications</v>
      </c>
      <c r="G508" s="10">
        <f t="shared" si="106"/>
        <v>43676</v>
      </c>
      <c r="H508" s="11">
        <f t="shared" si="107"/>
        <v>0</v>
      </c>
      <c r="I508" s="11">
        <f t="shared" si="108"/>
        <v>0</v>
      </c>
      <c r="J508" s="11" t="str">
        <f>Table2[[#This Row],[Neighborhood]]</f>
        <v>South Lake Union</v>
      </c>
      <c r="K508" s="11" t="str">
        <f t="shared" si="109"/>
        <v>Food Vehicle</v>
      </c>
      <c r="L508" s="12">
        <f t="shared" si="110"/>
        <v>0</v>
      </c>
    </row>
    <row r="509" spans="1:12" ht="15.75" x14ac:dyDescent="0.25">
      <c r="A509" s="11" t="str">
        <f t="shared" si="111"/>
        <v>505 Yale Ave N</v>
      </c>
      <c r="B509" s="11" t="str">
        <f t="shared" si="101"/>
        <v>A</v>
      </c>
      <c r="C509" s="11">
        <f t="shared" si="102"/>
        <v>0</v>
      </c>
      <c r="D509" s="11" t="str">
        <f t="shared" si="103"/>
        <v>Fri</v>
      </c>
      <c r="E509" s="11" t="str">
        <f t="shared" si="104"/>
        <v>10AM-2PM</v>
      </c>
      <c r="F509" s="10" t="str">
        <f t="shared" ca="1" si="105"/>
        <v>Accepting Applications</v>
      </c>
      <c r="G509" s="10">
        <f t="shared" si="106"/>
        <v>43629</v>
      </c>
      <c r="H509" s="11">
        <f t="shared" si="107"/>
        <v>0</v>
      </c>
      <c r="I509" s="11">
        <f t="shared" si="108"/>
        <v>0</v>
      </c>
      <c r="J509" s="11" t="str">
        <f>Table2[[#This Row],[Neighborhood]]</f>
        <v>South Lake Union</v>
      </c>
      <c r="K509" s="11" t="str">
        <f t="shared" si="109"/>
        <v>Food Vehicle</v>
      </c>
      <c r="L509" s="12">
        <f t="shared" si="110"/>
        <v>0</v>
      </c>
    </row>
    <row r="510" spans="1:12" ht="15.6" customHeight="1" x14ac:dyDescent="0.25">
      <c r="A510" s="11" t="str">
        <f t="shared" si="111"/>
        <v xml:space="preserve">823 Yale Ave N </v>
      </c>
      <c r="B510" s="11" t="str">
        <f t="shared" si="101"/>
        <v xml:space="preserve">A </v>
      </c>
      <c r="C510" s="11">
        <f t="shared" si="102"/>
        <v>0</v>
      </c>
      <c r="D510" s="11">
        <f t="shared" si="103"/>
        <v>0</v>
      </c>
      <c r="E510" s="11">
        <f t="shared" si="104"/>
        <v>0</v>
      </c>
      <c r="F510" s="10" t="str">
        <f t="shared" ca="1" si="105"/>
        <v>Not Eligible</v>
      </c>
      <c r="G510" s="10">
        <f t="shared" si="106"/>
        <v>0</v>
      </c>
      <c r="H510" s="11">
        <f t="shared" si="107"/>
        <v>0</v>
      </c>
      <c r="I510" s="11">
        <f t="shared" si="108"/>
        <v>0</v>
      </c>
      <c r="J510" s="11" t="str">
        <f>Table2[[#This Row],[Neighborhood]]</f>
        <v>South Lake Union</v>
      </c>
      <c r="K510" s="11" t="str">
        <f t="shared" si="109"/>
        <v>Food Vehicle</v>
      </c>
      <c r="L510" s="12" t="str">
        <f t="shared" si="110"/>
        <v xml:space="preserve">Long term SIP </v>
      </c>
    </row>
    <row r="511" spans="1:12" ht="15" customHeight="1" x14ac:dyDescent="0.25">
      <c r="A511" s="11" t="str">
        <f t="shared" si="111"/>
        <v>McGraw Square (531 Stewart St)</v>
      </c>
      <c r="B511" s="11" t="str">
        <f t="shared" si="101"/>
        <v>A</v>
      </c>
      <c r="C511" s="11">
        <f t="shared" si="102"/>
        <v>0</v>
      </c>
      <c r="D511" s="11" t="str">
        <f t="shared" si="103"/>
        <v>Mon</v>
      </c>
      <c r="E511" s="11" t="str">
        <f t="shared" si="104"/>
        <v>10AM-2PM</v>
      </c>
      <c r="F511" s="10" t="str">
        <f t="shared" ca="1" si="105"/>
        <v>Not Eligible</v>
      </c>
      <c r="G511" s="10">
        <f t="shared" si="106"/>
        <v>0</v>
      </c>
      <c r="H511" s="11">
        <f t="shared" si="107"/>
        <v>0</v>
      </c>
      <c r="I511" s="11">
        <f t="shared" si="108"/>
        <v>0</v>
      </c>
      <c r="J511" s="11" t="str">
        <f>Table2[[#This Row],[Neighborhood]]</f>
        <v>Downtown</v>
      </c>
      <c r="K511" s="11" t="str">
        <f t="shared" si="109"/>
        <v>Plaza</v>
      </c>
      <c r="L511" s="12" t="str">
        <f t="shared" si="110"/>
        <v>Refer to Downtown Association, sethg@downtownseattle.org</v>
      </c>
    </row>
    <row r="512" spans="1:12" ht="15" customHeight="1" x14ac:dyDescent="0.25">
      <c r="A512" s="11" t="str">
        <f t="shared" si="111"/>
        <v>McGraw Square (531 Stewart St)</v>
      </c>
      <c r="B512" s="11" t="str">
        <f t="shared" si="101"/>
        <v>A</v>
      </c>
      <c r="C512" s="11" t="str">
        <f t="shared" si="102"/>
        <v>Sam Choy's Poke to the Max</v>
      </c>
      <c r="D512" s="11" t="str">
        <f t="shared" si="103"/>
        <v>Tues</v>
      </c>
      <c r="E512" s="11" t="str">
        <f t="shared" si="104"/>
        <v>11AM-3PM</v>
      </c>
      <c r="F512" s="10" t="str">
        <f t="shared" ca="1" si="105"/>
        <v>Review Pending</v>
      </c>
      <c r="G512" s="10">
        <f t="shared" si="106"/>
        <v>43913</v>
      </c>
      <c r="H512" s="11" t="str">
        <f t="shared" si="107"/>
        <v>SUVEND0000435</v>
      </c>
      <c r="I512" s="11">
        <f t="shared" si="108"/>
        <v>0</v>
      </c>
      <c r="J512" s="11" t="str">
        <f>Table2[[#This Row],[Neighborhood]]</f>
        <v>Denny Triangle</v>
      </c>
      <c r="K512" s="11" t="str">
        <f t="shared" si="109"/>
        <v>Plaza</v>
      </c>
      <c r="L512" s="12">
        <f t="shared" si="110"/>
        <v>0</v>
      </c>
    </row>
    <row r="513" spans="1:12" ht="16.899999999999999" customHeight="1" x14ac:dyDescent="0.25">
      <c r="A513" s="11" t="str">
        <f t="shared" si="111"/>
        <v>McGraw Square (531 Stewart St)</v>
      </c>
      <c r="B513" s="11" t="str">
        <f t="shared" si="101"/>
        <v>A</v>
      </c>
      <c r="C513" s="11" t="str">
        <f t="shared" si="102"/>
        <v>Buddha Bruddah</v>
      </c>
      <c r="D513" s="11" t="str">
        <f t="shared" si="103"/>
        <v>Wed</v>
      </c>
      <c r="E513" s="11" t="str">
        <f t="shared" si="104"/>
        <v>10AM-2PM</v>
      </c>
      <c r="F513" s="10" t="str">
        <f t="shared" ca="1" si="105"/>
        <v>Expires on</v>
      </c>
      <c r="G513" s="10">
        <f t="shared" si="106"/>
        <v>81024</v>
      </c>
      <c r="H513" s="11" t="str">
        <f t="shared" si="107"/>
        <v>SUVEND0000276</v>
      </c>
      <c r="I513" s="11">
        <f t="shared" si="108"/>
        <v>0</v>
      </c>
      <c r="J513" s="11" t="str">
        <f>Table2[[#This Row],[Neighborhood]]</f>
        <v>Denny Triangle</v>
      </c>
      <c r="K513" s="11" t="str">
        <f t="shared" si="109"/>
        <v>Plaza</v>
      </c>
      <c r="L513" s="12">
        <f t="shared" si="110"/>
        <v>0</v>
      </c>
    </row>
    <row r="514" spans="1:12" ht="13.9" customHeight="1" x14ac:dyDescent="0.25">
      <c r="A514" s="11" t="str">
        <f t="shared" si="111"/>
        <v>McGraw Square (531 Stewart St)</v>
      </c>
      <c r="B514" s="11" t="str">
        <f t="shared" si="101"/>
        <v>A</v>
      </c>
      <c r="C514" s="11" t="str">
        <f t="shared" si="102"/>
        <v>Charlie's Buns N Stuff</v>
      </c>
      <c r="D514" s="11" t="str">
        <f t="shared" si="103"/>
        <v>Thu</v>
      </c>
      <c r="E514" s="11" t="str">
        <f t="shared" si="104"/>
        <v>10AM-2PM</v>
      </c>
      <c r="F514" s="10" t="str">
        <f t="shared" ca="1" si="105"/>
        <v>Expires on</v>
      </c>
      <c r="G514" s="10">
        <f t="shared" si="106"/>
        <v>81024</v>
      </c>
      <c r="H514" s="11" t="str">
        <f t="shared" si="107"/>
        <v>SUVEND0000076</v>
      </c>
      <c r="I514" s="11">
        <f t="shared" si="108"/>
        <v>0</v>
      </c>
      <c r="J514" s="11" t="str">
        <f>Table2[[#This Row],[Neighborhood]]</f>
        <v>Denny Triangle</v>
      </c>
      <c r="K514" s="11" t="str">
        <f t="shared" si="109"/>
        <v>Plaza</v>
      </c>
      <c r="L514" s="12">
        <f t="shared" si="110"/>
        <v>0</v>
      </c>
    </row>
    <row r="515" spans="1:12" ht="15.6" customHeight="1" x14ac:dyDescent="0.25">
      <c r="A515" s="11" t="str">
        <f t="shared" si="111"/>
        <v>McGraw Square (531 Stewart St)</v>
      </c>
      <c r="B515" s="11" t="str">
        <f t="shared" si="101"/>
        <v>A</v>
      </c>
      <c r="C515" s="11" t="str">
        <f t="shared" si="102"/>
        <v>Charlie's Buns N Stuff</v>
      </c>
      <c r="D515" s="11" t="str">
        <f t="shared" si="103"/>
        <v>Fri</v>
      </c>
      <c r="E515" s="11" t="str">
        <f t="shared" si="104"/>
        <v>10AM-2PM</v>
      </c>
      <c r="F515" s="10" t="str">
        <f t="shared" ca="1" si="105"/>
        <v>Expires on</v>
      </c>
      <c r="G515" s="10">
        <f t="shared" si="106"/>
        <v>81024</v>
      </c>
      <c r="H515" s="11" t="str">
        <f t="shared" si="107"/>
        <v>SUVEND0000076</v>
      </c>
      <c r="I515" s="11">
        <f t="shared" si="108"/>
        <v>0</v>
      </c>
      <c r="J515" s="11" t="str">
        <f>Table2[[#This Row],[Neighborhood]]</f>
        <v>Denny Triangle</v>
      </c>
      <c r="K515" s="11" t="str">
        <f t="shared" si="109"/>
        <v>Plaza</v>
      </c>
      <c r="L515" s="12">
        <f t="shared" si="110"/>
        <v>0</v>
      </c>
    </row>
    <row r="516" spans="1:12" ht="15.6" customHeight="1" x14ac:dyDescent="0.25">
      <c r="A516" s="11" t="str">
        <f t="shared" si="111"/>
        <v>McGraw Square (531 Stewart St)</v>
      </c>
      <c r="B516" s="11" t="str">
        <f t="shared" si="101"/>
        <v>A</v>
      </c>
      <c r="C516" s="11" t="str">
        <f t="shared" si="102"/>
        <v>Buddha Bruddah</v>
      </c>
      <c r="D516" s="11" t="str">
        <f t="shared" si="103"/>
        <v>Sat</v>
      </c>
      <c r="E516" s="11" t="str">
        <f t="shared" si="104"/>
        <v>11AM-3PM</v>
      </c>
      <c r="F516" s="10" t="str">
        <f t="shared" ca="1" si="105"/>
        <v>Expires on</v>
      </c>
      <c r="G516" s="10">
        <f t="shared" si="106"/>
        <v>81024</v>
      </c>
      <c r="H516" s="11" t="str">
        <f t="shared" si="107"/>
        <v>SUVEND0000276</v>
      </c>
      <c r="I516" s="11">
        <f t="shared" si="108"/>
        <v>0</v>
      </c>
      <c r="J516" s="11" t="str">
        <f>Table2[[#This Row],[Neighborhood]]</f>
        <v>Denny Triangle</v>
      </c>
      <c r="K516" s="11" t="str">
        <f t="shared" si="109"/>
        <v>Plaza</v>
      </c>
      <c r="L516" s="12">
        <f t="shared" si="110"/>
        <v>0</v>
      </c>
    </row>
    <row r="517" spans="1:12" ht="15" customHeight="1" x14ac:dyDescent="0.25">
      <c r="A517" s="11" t="str">
        <f t="shared" si="111"/>
        <v>McGraw Square (531 Stewart St)</v>
      </c>
      <c r="B517" s="11" t="str">
        <f t="shared" si="101"/>
        <v xml:space="preserve">A </v>
      </c>
      <c r="C517" s="11">
        <f t="shared" si="102"/>
        <v>0</v>
      </c>
      <c r="D517" s="11" t="str">
        <f t="shared" si="103"/>
        <v>Sunday</v>
      </c>
      <c r="E517" s="11">
        <f t="shared" si="104"/>
        <v>0</v>
      </c>
      <c r="F517" s="10" t="str">
        <f t="shared" ca="1" si="105"/>
        <v>Not Eligible</v>
      </c>
      <c r="G517" s="10">
        <f t="shared" si="106"/>
        <v>0</v>
      </c>
      <c r="H517" s="11">
        <f t="shared" si="107"/>
        <v>0</v>
      </c>
      <c r="I517" s="11">
        <f t="shared" si="108"/>
        <v>0</v>
      </c>
      <c r="J517" s="11" t="str">
        <f>Table2[[#This Row],[Neighborhood]]</f>
        <v>Denny Triangle</v>
      </c>
      <c r="K517" s="11" t="str">
        <f t="shared" si="109"/>
        <v>Plaza</v>
      </c>
      <c r="L517" s="12">
        <f t="shared" si="110"/>
        <v>0</v>
      </c>
    </row>
    <row r="518" spans="1:12" ht="15.6" customHeight="1" x14ac:dyDescent="0.25">
      <c r="A518" s="11" t="str">
        <f t="shared" si="111"/>
        <v>110 Summit Ave E</v>
      </c>
      <c r="B518" s="11" t="str">
        <f t="shared" si="101"/>
        <v>A</v>
      </c>
      <c r="C518" s="11" t="str">
        <f t="shared" si="102"/>
        <v>Street Treat</v>
      </c>
      <c r="D518" s="11" t="str">
        <f t="shared" si="103"/>
        <v>Sat</v>
      </c>
      <c r="E518" s="11" t="str">
        <f t="shared" si="104"/>
        <v>3PM-12AM</v>
      </c>
      <c r="F518" s="10" t="str">
        <f t="shared" ca="1" si="105"/>
        <v>In Lottery</v>
      </c>
      <c r="G518" s="10">
        <f t="shared" si="106"/>
        <v>44034</v>
      </c>
      <c r="H518" s="11" t="str">
        <f t="shared" si="107"/>
        <v>SUVEND0000506</v>
      </c>
      <c r="I518" s="11">
        <f t="shared" si="108"/>
        <v>0</v>
      </c>
      <c r="J518" s="11" t="str">
        <f>Table2[[#This Row],[Neighborhood]]</f>
        <v>Capitol Hill</v>
      </c>
      <c r="K518" s="11" t="str">
        <f t="shared" si="109"/>
        <v>Plaza</v>
      </c>
      <c r="L518" s="12" t="str">
        <f t="shared" si="110"/>
        <v>Arcade Plaza</v>
      </c>
    </row>
    <row r="519" spans="1:12" ht="16.149999999999999" customHeight="1" x14ac:dyDescent="0.25">
      <c r="A519" s="11" t="str">
        <f t="shared" si="111"/>
        <v>334 1st Ave N</v>
      </c>
      <c r="B519" s="11" t="str">
        <f t="shared" si="101"/>
        <v>A</v>
      </c>
      <c r="C519" s="11" t="str">
        <f t="shared" si="102"/>
        <v>Creo Cafe</v>
      </c>
      <c r="D519" s="11" t="str">
        <f t="shared" si="103"/>
        <v>Everyday</v>
      </c>
      <c r="E519" s="11" t="str">
        <f t="shared" si="104"/>
        <v>Day</v>
      </c>
      <c r="F519" s="10" t="str">
        <f t="shared" ca="1" si="105"/>
        <v>Pending</v>
      </c>
      <c r="G519" s="10">
        <f t="shared" si="106"/>
        <v>43900</v>
      </c>
      <c r="H519" s="11" t="str">
        <f t="shared" si="107"/>
        <v>SUVEND0000418</v>
      </c>
      <c r="I519" s="11">
        <f t="shared" si="108"/>
        <v>0</v>
      </c>
      <c r="J519" s="11" t="str">
        <f>Table2[[#This Row],[Neighborhood]]</f>
        <v>Downtown</v>
      </c>
      <c r="K519" s="11" t="str">
        <f t="shared" si="109"/>
        <v>Sidewalk</v>
      </c>
      <c r="L519" s="12">
        <f t="shared" si="110"/>
        <v>0</v>
      </c>
    </row>
    <row r="520" spans="1:12" ht="15.75" x14ac:dyDescent="0.25">
      <c r="A520" s="11" t="str">
        <f t="shared" si="111"/>
        <v>205 1st Ave S</v>
      </c>
      <c r="B520" s="11" t="str">
        <f t="shared" si="101"/>
        <v xml:space="preserve">A </v>
      </c>
      <c r="C520" s="11" t="str">
        <f t="shared" si="102"/>
        <v>Mediterranean Mix</v>
      </c>
      <c r="D520" s="11" t="str">
        <f t="shared" si="103"/>
        <v>Everyday</v>
      </c>
      <c r="E520" s="11" t="str">
        <f t="shared" si="104"/>
        <v>Night</v>
      </c>
      <c r="F520" s="10" t="str">
        <f t="shared" ca="1" si="105"/>
        <v>Expires on</v>
      </c>
      <c r="G520" s="10">
        <f t="shared" si="106"/>
        <v>81024</v>
      </c>
      <c r="H520" s="11" t="str">
        <f t="shared" si="107"/>
        <v>SUVEND0000066</v>
      </c>
      <c r="I520" s="11">
        <f t="shared" si="108"/>
        <v>0</v>
      </c>
      <c r="J520" s="11" t="str">
        <f>Table2[[#This Row],[Neighborhood]]</f>
        <v>Downtown</v>
      </c>
      <c r="K520" s="11" t="str">
        <f t="shared" si="109"/>
        <v>Sidewalk</v>
      </c>
      <c r="L520" s="12">
        <f t="shared" si="110"/>
        <v>0</v>
      </c>
    </row>
    <row r="521" spans="1:12" ht="15.75" x14ac:dyDescent="0.25">
      <c r="A521" s="11" t="str">
        <f t="shared" si="111"/>
        <v>1700 1st Ave S</v>
      </c>
      <c r="B521" s="11" t="str">
        <f t="shared" si="101"/>
        <v xml:space="preserve">A </v>
      </c>
      <c r="C521" s="11" t="str">
        <f t="shared" si="102"/>
        <v>Casablanca Hot Dog</v>
      </c>
      <c r="D521" s="11" t="str">
        <f t="shared" si="103"/>
        <v>Everyday</v>
      </c>
      <c r="E521" s="11" t="str">
        <f t="shared" si="104"/>
        <v>Day</v>
      </c>
      <c r="F521" s="10" t="str">
        <f t="shared" ca="1" si="105"/>
        <v>Expires on</v>
      </c>
      <c r="G521" s="10">
        <f t="shared" si="106"/>
        <v>81024</v>
      </c>
      <c r="H521" s="11" t="str">
        <f t="shared" si="107"/>
        <v>SUVEND0000401</v>
      </c>
      <c r="I521" s="11">
        <f t="shared" si="108"/>
        <v>0</v>
      </c>
      <c r="J521" s="11" t="str">
        <f>Table2[[#This Row],[Neighborhood]]</f>
        <v>Downtown</v>
      </c>
      <c r="K521" s="11" t="str">
        <f t="shared" si="109"/>
        <v>Sidewalk</v>
      </c>
      <c r="L521" s="12">
        <f t="shared" si="110"/>
        <v>0</v>
      </c>
    </row>
    <row r="522" spans="1:12" ht="15.75" x14ac:dyDescent="0.25">
      <c r="A522" s="11" t="str">
        <f t="shared" si="111"/>
        <v>1700 1st Ave S</v>
      </c>
      <c r="B522" s="11" t="str">
        <f t="shared" si="101"/>
        <v xml:space="preserve">A </v>
      </c>
      <c r="C522" s="11" t="str">
        <f t="shared" si="102"/>
        <v>Casablanca Hot Dog</v>
      </c>
      <c r="D522" s="11" t="str">
        <f t="shared" si="103"/>
        <v>Everyday</v>
      </c>
      <c r="E522" s="11" t="str">
        <f t="shared" si="104"/>
        <v>Night</v>
      </c>
      <c r="F522" s="10" t="str">
        <f t="shared" ca="1" si="105"/>
        <v>Review Pending</v>
      </c>
      <c r="G522" s="10">
        <f t="shared" si="106"/>
        <v>44019</v>
      </c>
      <c r="H522" s="11" t="str">
        <f t="shared" si="107"/>
        <v>SUVEND0000504</v>
      </c>
      <c r="I522" s="11">
        <f t="shared" si="108"/>
        <v>0</v>
      </c>
      <c r="J522" s="11" t="str">
        <f>Table2[[#This Row],[Neighborhood]]</f>
        <v>Downtown</v>
      </c>
      <c r="K522" s="11" t="str">
        <f t="shared" si="109"/>
        <v>Sidewalk</v>
      </c>
      <c r="L522" s="12">
        <f t="shared" si="110"/>
        <v>0</v>
      </c>
    </row>
    <row r="523" spans="1:12" ht="15.75" x14ac:dyDescent="0.25">
      <c r="A523" s="11" t="str">
        <f t="shared" si="111"/>
        <v>300 2nd Ave S</v>
      </c>
      <c r="B523" s="11" t="str">
        <f t="shared" si="101"/>
        <v>A</v>
      </c>
      <c r="C523" s="11" t="str">
        <f t="shared" si="102"/>
        <v>Creo cafe</v>
      </c>
      <c r="D523" s="11" t="str">
        <f t="shared" si="103"/>
        <v>Everyday</v>
      </c>
      <c r="E523" s="11" t="str">
        <f t="shared" si="104"/>
        <v>Night</v>
      </c>
      <c r="F523" s="10" t="str">
        <f t="shared" ca="1" si="105"/>
        <v>Expires on</v>
      </c>
      <c r="G523" s="10">
        <f t="shared" si="106"/>
        <v>81024</v>
      </c>
      <c r="H523" s="11" t="str">
        <f t="shared" si="107"/>
        <v>SUVEND0000145</v>
      </c>
      <c r="I523" s="11">
        <f t="shared" si="108"/>
        <v>0</v>
      </c>
      <c r="J523" s="11" t="str">
        <f>Table2[[#This Row],[Neighborhood]]</f>
        <v>Downtown</v>
      </c>
      <c r="K523" s="11" t="str">
        <f t="shared" si="109"/>
        <v>Sidewalk</v>
      </c>
      <c r="L523" s="12">
        <f t="shared" si="110"/>
        <v>0</v>
      </c>
    </row>
    <row r="524" spans="1:12" ht="15.75" x14ac:dyDescent="0.25">
      <c r="A524" s="11" t="str">
        <f t="shared" si="111"/>
        <v>1525 4th Ave on Pine</v>
      </c>
      <c r="B524" s="11" t="str">
        <f t="shared" si="101"/>
        <v>A</v>
      </c>
      <c r="C524" s="11" t="str">
        <f t="shared" si="102"/>
        <v>Nola Dogs 3</v>
      </c>
      <c r="D524" s="11" t="str">
        <f t="shared" si="103"/>
        <v>Everyday</v>
      </c>
      <c r="E524" s="11" t="str">
        <f t="shared" si="104"/>
        <v>Day</v>
      </c>
      <c r="F524" s="10" t="str">
        <f t="shared" ca="1" si="105"/>
        <v>Applied</v>
      </c>
      <c r="G524" s="10">
        <f t="shared" si="106"/>
        <v>43875</v>
      </c>
      <c r="H524" s="11" t="str">
        <f t="shared" si="107"/>
        <v>SUVEND0000388</v>
      </c>
      <c r="I524" s="11">
        <f t="shared" si="108"/>
        <v>0</v>
      </c>
      <c r="J524" s="11" t="str">
        <f>Table2[[#This Row],[Neighborhood]]</f>
        <v>Downtown</v>
      </c>
      <c r="K524" s="11" t="str">
        <f t="shared" si="109"/>
        <v>Sidewalk</v>
      </c>
      <c r="L524" s="12">
        <f t="shared" si="110"/>
        <v>0</v>
      </c>
    </row>
    <row r="525" spans="1:12" ht="15.75" x14ac:dyDescent="0.25">
      <c r="A525" s="11" t="str">
        <f t="shared" si="111"/>
        <v>1420 5th Ave (on Pike St)</v>
      </c>
      <c r="B525" s="11" t="str">
        <f t="shared" si="101"/>
        <v>A</v>
      </c>
      <c r="C525" s="11" t="str">
        <f t="shared" si="102"/>
        <v>Creo Café</v>
      </c>
      <c r="D525" s="11" t="str">
        <f t="shared" si="103"/>
        <v>Everyday</v>
      </c>
      <c r="E525" s="11" t="str">
        <f t="shared" si="104"/>
        <v>Day</v>
      </c>
      <c r="F525" s="10" t="str">
        <f t="shared" ca="1" si="105"/>
        <v>Expires on</v>
      </c>
      <c r="G525" s="10">
        <f t="shared" si="106"/>
        <v>81024</v>
      </c>
      <c r="H525" s="11" t="str">
        <f t="shared" si="107"/>
        <v>SUVEND0000127</v>
      </c>
      <c r="I525" s="11">
        <f t="shared" si="108"/>
        <v>0</v>
      </c>
      <c r="J525" s="11" t="str">
        <f>Table2[[#This Row],[Neighborhood]]</f>
        <v>Downtown</v>
      </c>
      <c r="K525" s="11" t="str">
        <f t="shared" si="109"/>
        <v>Sidewalk</v>
      </c>
      <c r="L525" s="12">
        <f t="shared" si="110"/>
        <v>0</v>
      </c>
    </row>
    <row r="526" spans="1:12" ht="15.75" x14ac:dyDescent="0.25">
      <c r="A526" s="11" t="str">
        <f t="shared" si="111"/>
        <v>2111 6th Ave</v>
      </c>
      <c r="B526" s="11" t="str">
        <f t="shared" si="101"/>
        <v>A</v>
      </c>
      <c r="C526" s="11" t="str">
        <f t="shared" si="102"/>
        <v>I Love My GFF</v>
      </c>
      <c r="D526" s="11" t="str">
        <f t="shared" si="103"/>
        <v>Everyday</v>
      </c>
      <c r="E526" s="11" t="str">
        <f t="shared" si="104"/>
        <v>Day</v>
      </c>
      <c r="F526" s="10" t="str">
        <f t="shared" ca="1" si="105"/>
        <v>Expires on</v>
      </c>
      <c r="G526" s="10">
        <f t="shared" si="106"/>
        <v>81024</v>
      </c>
      <c r="H526" s="11" t="str">
        <f t="shared" si="107"/>
        <v>SUVEND0000024</v>
      </c>
      <c r="I526" s="11">
        <f t="shared" si="108"/>
        <v>0</v>
      </c>
      <c r="J526" s="11" t="str">
        <f>Table2[[#This Row],[Neighborhood]]</f>
        <v>Downtown</v>
      </c>
      <c r="K526" s="11" t="str">
        <f t="shared" si="109"/>
        <v>Sidewalk</v>
      </c>
      <c r="L526" s="12">
        <f t="shared" si="110"/>
        <v>0</v>
      </c>
    </row>
    <row r="527" spans="1:12" ht="15.75" x14ac:dyDescent="0.25">
      <c r="A527" s="11" t="str">
        <f t="shared" si="111"/>
        <v>2101 7th Ave</v>
      </c>
      <c r="B527" s="11" t="str">
        <f t="shared" si="101"/>
        <v>A</v>
      </c>
      <c r="C527" s="11" t="str">
        <f t="shared" si="102"/>
        <v>Fremont Hot Dog (Saffron Spice)</v>
      </c>
      <c r="D527" s="11" t="str">
        <f t="shared" si="103"/>
        <v>Everyday</v>
      </c>
      <c r="E527" s="11" t="str">
        <f t="shared" si="104"/>
        <v>Day</v>
      </c>
      <c r="F527" s="10" t="str">
        <f t="shared" ca="1" si="105"/>
        <v>Expires on</v>
      </c>
      <c r="G527" s="10">
        <f t="shared" si="106"/>
        <v>81024</v>
      </c>
      <c r="H527" s="11" t="str">
        <f t="shared" si="107"/>
        <v>SUVEND0000382</v>
      </c>
      <c r="I527" s="11">
        <f t="shared" si="108"/>
        <v>0</v>
      </c>
      <c r="J527" s="11" t="str">
        <f>Table2[[#This Row],[Neighborhood]]</f>
        <v>Downtown</v>
      </c>
      <c r="K527" s="11" t="str">
        <f t="shared" si="109"/>
        <v>Sidewalk</v>
      </c>
      <c r="L527" s="12">
        <f t="shared" si="110"/>
        <v>0</v>
      </c>
    </row>
    <row r="528" spans="1:12" ht="15.75" x14ac:dyDescent="0.25">
      <c r="A528" s="11" t="str">
        <f t="shared" si="111"/>
        <v>2101 7th Ave</v>
      </c>
      <c r="B528" s="11" t="str">
        <f t="shared" si="101"/>
        <v xml:space="preserve">A </v>
      </c>
      <c r="C528" s="11" t="str">
        <f t="shared" si="102"/>
        <v>El Chito Food Cart</v>
      </c>
      <c r="D528" s="11" t="str">
        <f t="shared" si="103"/>
        <v>Everyday</v>
      </c>
      <c r="E528" s="11" t="str">
        <f t="shared" si="104"/>
        <v>Day</v>
      </c>
      <c r="F528" s="10" t="str">
        <f t="shared" ca="1" si="105"/>
        <v>Expires on</v>
      </c>
      <c r="G528" s="10">
        <f t="shared" si="106"/>
        <v>81024</v>
      </c>
      <c r="H528" s="11" t="str">
        <f t="shared" si="107"/>
        <v>SUVEND0000289</v>
      </c>
      <c r="I528" s="11">
        <f t="shared" si="108"/>
        <v>0</v>
      </c>
      <c r="J528" s="11" t="str">
        <f>Table2[[#This Row],[Neighborhood]]</f>
        <v>Downtown</v>
      </c>
      <c r="K528" s="11" t="str">
        <f t="shared" si="109"/>
        <v>Sidewalk</v>
      </c>
      <c r="L528" s="12">
        <f t="shared" si="110"/>
        <v>0</v>
      </c>
    </row>
    <row r="529" spans="1:12" ht="15.75" x14ac:dyDescent="0.25">
      <c r="A529" s="11" t="str">
        <f t="shared" si="111"/>
        <v>1501 8th Ave</v>
      </c>
      <c r="B529" s="11" t="str">
        <f t="shared" si="101"/>
        <v xml:space="preserve">A </v>
      </c>
      <c r="C529" s="11" t="str">
        <f t="shared" si="102"/>
        <v>Creo Cafe</v>
      </c>
      <c r="D529" s="11" t="str">
        <f t="shared" si="103"/>
        <v>Everyday</v>
      </c>
      <c r="E529" s="11" t="str">
        <f t="shared" si="104"/>
        <v>Day</v>
      </c>
      <c r="F529" s="10" t="str">
        <f ca="1">PermitStatus</f>
        <v>Expires on</v>
      </c>
      <c r="G529" s="10">
        <f t="shared" si="106"/>
        <v>81024</v>
      </c>
      <c r="H529" s="11" t="str">
        <f t="shared" si="107"/>
        <v>SUVEND0000417</v>
      </c>
      <c r="I529" s="11">
        <f t="shared" si="108"/>
        <v>0</v>
      </c>
      <c r="J529" s="11" t="str">
        <f>Table2[[#This Row],[Neighborhood]]</f>
        <v>Downtown</v>
      </c>
      <c r="K529" s="11" t="str">
        <f t="shared" si="109"/>
        <v>Sidewalk</v>
      </c>
      <c r="L529" s="12">
        <f t="shared" si="110"/>
        <v>0</v>
      </c>
    </row>
    <row r="530" spans="1:12" ht="15.75" x14ac:dyDescent="0.25">
      <c r="A530" s="11" t="str">
        <f t="shared" si="111"/>
        <v>300 Boren Ave N (On Thomas)</v>
      </c>
      <c r="B530" s="11" t="str">
        <f t="shared" si="101"/>
        <v xml:space="preserve">A </v>
      </c>
      <c r="C530" s="11" t="str">
        <f t="shared" si="102"/>
        <v xml:space="preserve">Chin Up Donuts </v>
      </c>
      <c r="D530" s="11" t="str">
        <f t="shared" si="103"/>
        <v>Everyday</v>
      </c>
      <c r="E530" s="11" t="str">
        <f t="shared" si="104"/>
        <v>Day</v>
      </c>
      <c r="F530" s="10" t="str">
        <f t="shared" ca="1" si="105"/>
        <v>Expires on</v>
      </c>
      <c r="G530" s="10">
        <f t="shared" si="106"/>
        <v>81024</v>
      </c>
      <c r="H530" s="11" t="str">
        <f t="shared" si="107"/>
        <v>SUVEND0000032</v>
      </c>
      <c r="I530" s="11">
        <f t="shared" si="108"/>
        <v>0</v>
      </c>
      <c r="J530" s="11" t="str">
        <f>Table2[[#This Row],[Neighborhood]]</f>
        <v>South Lake Union</v>
      </c>
      <c r="K530" s="11" t="str">
        <f t="shared" si="109"/>
        <v>Sidewalk</v>
      </c>
      <c r="L530" s="12">
        <f t="shared" si="110"/>
        <v>0</v>
      </c>
    </row>
    <row r="531" spans="1:12" ht="15.75" x14ac:dyDescent="0.25">
      <c r="A531" s="11" t="str">
        <f t="shared" si="111"/>
        <v>300 Boren Ave N (On Thomas)</v>
      </c>
      <c r="B531" s="11" t="str">
        <f t="shared" si="101"/>
        <v>B</v>
      </c>
      <c r="C531" s="11" t="str">
        <f t="shared" si="102"/>
        <v>Barriga Llena</v>
      </c>
      <c r="D531" s="11" t="str">
        <f t="shared" si="103"/>
        <v>Everyday</v>
      </c>
      <c r="E531" s="11" t="str">
        <f t="shared" si="104"/>
        <v>Day</v>
      </c>
      <c r="F531" s="10" t="str">
        <f t="shared" ca="1" si="105"/>
        <v>Expires on</v>
      </c>
      <c r="G531" s="10">
        <f t="shared" si="106"/>
        <v>81024</v>
      </c>
      <c r="H531" s="11" t="str">
        <f t="shared" si="107"/>
        <v>SUVEND0000178</v>
      </c>
      <c r="I531" s="11">
        <f t="shared" si="108"/>
        <v>0</v>
      </c>
      <c r="J531" s="11" t="str">
        <f>Table2[[#This Row],[Neighborhood]]</f>
        <v>South Lake Union</v>
      </c>
      <c r="K531" s="11" t="str">
        <f t="shared" si="109"/>
        <v>Sidewalk</v>
      </c>
      <c r="L531" s="12" t="str">
        <f t="shared" si="110"/>
        <v>Midblock</v>
      </c>
    </row>
    <row r="532" spans="1:12" ht="15.75" x14ac:dyDescent="0.25">
      <c r="A532" s="11" t="str">
        <f t="shared" si="111"/>
        <v>1001 Mercer St (on Terry)</v>
      </c>
      <c r="B532" s="11" t="str">
        <f t="shared" si="101"/>
        <v>A</v>
      </c>
      <c r="C532" s="11" t="str">
        <f t="shared" si="102"/>
        <v>I Love My GFF</v>
      </c>
      <c r="D532" s="11" t="str">
        <f t="shared" si="103"/>
        <v>Everyday</v>
      </c>
      <c r="E532" s="11" t="str">
        <f t="shared" si="104"/>
        <v>Day</v>
      </c>
      <c r="F532" s="10" t="str">
        <f t="shared" ca="1" si="105"/>
        <v>Expires on</v>
      </c>
      <c r="G532" s="10">
        <f t="shared" si="106"/>
        <v>81024</v>
      </c>
      <c r="H532" s="11" t="str">
        <f t="shared" si="107"/>
        <v>SUVEND0000146</v>
      </c>
      <c r="I532" s="11">
        <f t="shared" si="108"/>
        <v>0</v>
      </c>
      <c r="J532" s="11" t="str">
        <f>Table2[[#This Row],[Neighborhood]]</f>
        <v>South Lake Union</v>
      </c>
      <c r="K532" s="11" t="str">
        <f t="shared" si="109"/>
        <v>Sidewalk</v>
      </c>
      <c r="L532" s="12">
        <f t="shared" si="110"/>
        <v>0</v>
      </c>
    </row>
    <row r="533" spans="1:12" ht="15.75" x14ac:dyDescent="0.25">
      <c r="A533" s="11" t="str">
        <f t="shared" si="111"/>
        <v>112 Occidental Ave S</v>
      </c>
      <c r="B533" s="11" t="str">
        <f t="shared" si="101"/>
        <v>A</v>
      </c>
      <c r="C533" s="11" t="str">
        <f t="shared" si="102"/>
        <v>Seattle's Very Best Sausages</v>
      </c>
      <c r="D533" s="11" t="str">
        <f t="shared" si="103"/>
        <v>Everyday</v>
      </c>
      <c r="E533" s="11" t="str">
        <f t="shared" si="104"/>
        <v>Night</v>
      </c>
      <c r="F533" s="10" t="str">
        <f t="shared" ca="1" si="105"/>
        <v>Expires on</v>
      </c>
      <c r="G533" s="10">
        <f t="shared" si="106"/>
        <v>81024</v>
      </c>
      <c r="H533" s="11" t="str">
        <f t="shared" si="107"/>
        <v>SUVEND0000189</v>
      </c>
      <c r="I533" s="11">
        <f t="shared" si="108"/>
        <v>0</v>
      </c>
      <c r="J533" s="11" t="str">
        <f>Table2[[#This Row],[Neighborhood]]</f>
        <v>SODO/ID</v>
      </c>
      <c r="K533" s="11" t="str">
        <f t="shared" si="109"/>
        <v>Sidewalk</v>
      </c>
      <c r="L533" s="12">
        <f t="shared" si="110"/>
        <v>0</v>
      </c>
    </row>
    <row r="534" spans="1:12" ht="15.75" x14ac:dyDescent="0.25">
      <c r="A534" s="11" t="str">
        <f t="shared" si="111"/>
        <v>811 E Pike St</v>
      </c>
      <c r="B534" s="11" t="str">
        <f t="shared" ref="B534:B535" si="112">Site</f>
        <v>A</v>
      </c>
      <c r="C534" s="11" t="str">
        <f t="shared" ref="C534:C535" si="113">Vendor</f>
        <v>Gourmet Dog Japon</v>
      </c>
      <c r="D534" s="11" t="str">
        <f t="shared" ref="D534:D535" si="114">Day</f>
        <v>Everyday</v>
      </c>
      <c r="E534" s="11" t="str">
        <f t="shared" ref="E534:E535" si="115">Hours</f>
        <v>Night</v>
      </c>
      <c r="F534" s="10" t="str">
        <f t="shared" ref="F534:F535" ca="1" si="116">PermitStatus</f>
        <v>Expires on</v>
      </c>
      <c r="G534" s="10">
        <f t="shared" ref="G534:G535" si="117">Date</f>
        <v>81024</v>
      </c>
      <c r="H534" s="11" t="str">
        <f t="shared" ref="H534:H535" si="118">PermitNo</f>
        <v>SUVEND0000384</v>
      </c>
      <c r="I534" s="11">
        <f t="shared" ref="I534:I535" si="119">DecalNo</f>
        <v>0</v>
      </c>
      <c r="J534" s="11" t="str">
        <f>Table2[[#This Row],[Neighborhood]]</f>
        <v>Capitol Hill</v>
      </c>
      <c r="K534" s="11" t="str">
        <f t="shared" ref="K534:K535" si="120">PermitType</f>
        <v>Sidewalk</v>
      </c>
      <c r="L534" s="12">
        <f t="shared" ref="L534:L535" si="121">Notes</f>
        <v>0</v>
      </c>
    </row>
    <row r="535" spans="1:12" ht="15.75" x14ac:dyDescent="0.25">
      <c r="A535" s="11" t="str">
        <f t="shared" si="111"/>
        <v>901 E Pike St</v>
      </c>
      <c r="B535" s="11" t="str">
        <f t="shared" si="112"/>
        <v>A</v>
      </c>
      <c r="C535" s="11">
        <f t="shared" si="113"/>
        <v>0</v>
      </c>
      <c r="D535" s="11" t="str">
        <f t="shared" si="114"/>
        <v>Everyday</v>
      </c>
      <c r="E535" s="11" t="str">
        <f t="shared" si="115"/>
        <v>Night</v>
      </c>
      <c r="F535" s="10" t="str">
        <f t="shared" ca="1" si="116"/>
        <v>Not Eligible</v>
      </c>
      <c r="G535" s="10">
        <f t="shared" si="117"/>
        <v>0</v>
      </c>
      <c r="H535" s="11">
        <f t="shared" si="118"/>
        <v>0</v>
      </c>
      <c r="I535" s="11">
        <f t="shared" si="119"/>
        <v>0</v>
      </c>
      <c r="J535" s="11" t="str">
        <f>Table2[[#This Row],[Neighborhood]]</f>
        <v>Capitol Hill</v>
      </c>
      <c r="K535" s="11" t="str">
        <f t="shared" si="120"/>
        <v>Sidewalk</v>
      </c>
      <c r="L535" s="12">
        <f t="shared" si="121"/>
        <v>0</v>
      </c>
    </row>
    <row r="536" spans="1:12" ht="15.75" x14ac:dyDescent="0.25">
      <c r="A536" s="11" t="str">
        <f t="shared" ref="A536:A565" si="122">Location</f>
        <v>905 E Pike St (on Broadway)</v>
      </c>
      <c r="B536" s="11" t="str">
        <f t="shared" ref="B536:B565" si="123">Site</f>
        <v>A</v>
      </c>
      <c r="C536" s="11" t="str">
        <f t="shared" ref="C536:C565" si="124">Vendor</f>
        <v>Nola Dogs</v>
      </c>
      <c r="D536" s="11" t="str">
        <f t="shared" ref="D536:D565" si="125">Day</f>
        <v>Everyday</v>
      </c>
      <c r="E536" s="11" t="str">
        <f t="shared" ref="E536:E565" si="126">Hours</f>
        <v>Night</v>
      </c>
      <c r="F536" s="10" t="str">
        <f t="shared" ref="F536:F565" ca="1" si="127">PermitStatus</f>
        <v>Review Pending</v>
      </c>
      <c r="G536" s="10">
        <f t="shared" ref="G536:G565" si="128">Date</f>
        <v>43889</v>
      </c>
      <c r="H536" s="11" t="str">
        <f t="shared" ref="H536:H565" si="129">PermitNo</f>
        <v>SUVEND0000383</v>
      </c>
      <c r="I536" s="11">
        <f t="shared" ref="I536:I565" si="130">DecalNo</f>
        <v>0</v>
      </c>
      <c r="J536" s="11" t="str">
        <f>Table2[[#This Row],[Neighborhood]]</f>
        <v>Capitol Hill</v>
      </c>
      <c r="K536" s="11" t="str">
        <f t="shared" ref="K536:K565" si="131">PermitType</f>
        <v>Sidewalk</v>
      </c>
      <c r="L536" s="12">
        <f t="shared" ref="L536:L565" si="132">Notes</f>
        <v>0</v>
      </c>
    </row>
    <row r="537" spans="1:12" ht="15.75" x14ac:dyDescent="0.25">
      <c r="A537" s="11" t="str">
        <f t="shared" si="122"/>
        <v>925 E Pike St, Neumos</v>
      </c>
      <c r="B537" s="11" t="str">
        <f t="shared" si="123"/>
        <v>A</v>
      </c>
      <c r="C537" s="11">
        <f t="shared" si="124"/>
        <v>0</v>
      </c>
      <c r="D537" s="11" t="str">
        <f t="shared" si="125"/>
        <v>Everyday</v>
      </c>
      <c r="E537" s="11" t="str">
        <f t="shared" si="126"/>
        <v>Night</v>
      </c>
      <c r="F537" s="10" t="str">
        <f t="shared" ca="1" si="127"/>
        <v>Not Eligible</v>
      </c>
      <c r="G537" s="10">
        <f t="shared" si="128"/>
        <v>43895</v>
      </c>
      <c r="H537" s="11">
        <f t="shared" si="129"/>
        <v>0</v>
      </c>
      <c r="I537" s="11">
        <f t="shared" si="130"/>
        <v>0</v>
      </c>
      <c r="J537" s="11" t="str">
        <f>Table2[[#This Row],[Neighborhood]]</f>
        <v>Capitol Hill</v>
      </c>
      <c r="K537" s="11" t="str">
        <f t="shared" si="131"/>
        <v>Sidewalk</v>
      </c>
      <c r="L537" s="12" t="str">
        <f t="shared" si="132"/>
        <v xml:space="preserve">Recent denial at this location due to ped clear </v>
      </c>
    </row>
    <row r="538" spans="1:12" ht="15.75" x14ac:dyDescent="0.25">
      <c r="A538" s="11" t="str">
        <f t="shared" si="122"/>
        <v>1016 E Pike St</v>
      </c>
      <c r="B538" s="11" t="str">
        <f t="shared" si="123"/>
        <v>A</v>
      </c>
      <c r="C538" s="11" t="str">
        <f t="shared" si="124"/>
        <v>Gourmet Dog Japon</v>
      </c>
      <c r="D538" s="11" t="str">
        <f t="shared" si="125"/>
        <v>Everyday</v>
      </c>
      <c r="E538" s="11" t="str">
        <f t="shared" si="126"/>
        <v>Night</v>
      </c>
      <c r="F538" s="10" t="str">
        <f t="shared" ca="1" si="127"/>
        <v>Expires on</v>
      </c>
      <c r="G538" s="10">
        <f t="shared" si="128"/>
        <v>81024</v>
      </c>
      <c r="H538" s="11" t="str">
        <f t="shared" si="129"/>
        <v>SUVEND0000427</v>
      </c>
      <c r="I538" s="11">
        <f t="shared" si="130"/>
        <v>0</v>
      </c>
      <c r="J538" s="11" t="str">
        <f>Table2[[#This Row],[Neighborhood]]</f>
        <v>Capitol Hill</v>
      </c>
      <c r="K538" s="11" t="str">
        <f t="shared" si="131"/>
        <v>Sidewalk</v>
      </c>
      <c r="L538" s="12">
        <f t="shared" si="132"/>
        <v>0</v>
      </c>
    </row>
    <row r="539" spans="1:12" ht="15.75" x14ac:dyDescent="0.25">
      <c r="A539" s="11" t="str">
        <f t="shared" si="122"/>
        <v>400 Pine St (Westlake Center)</v>
      </c>
      <c r="B539" s="11" t="str">
        <f t="shared" si="123"/>
        <v>A</v>
      </c>
      <c r="C539" s="11" t="str">
        <f t="shared" si="124"/>
        <v>Indian Mom's Kitchen</v>
      </c>
      <c r="D539" s="11" t="str">
        <f t="shared" si="125"/>
        <v>Everyday</v>
      </c>
      <c r="E539" s="11" t="str">
        <f t="shared" si="126"/>
        <v>Day</v>
      </c>
      <c r="F539" s="10" t="str">
        <f t="shared" ca="1" si="127"/>
        <v>Expires on</v>
      </c>
      <c r="G539" s="10">
        <f t="shared" si="128"/>
        <v>81024</v>
      </c>
      <c r="H539" s="11" t="str">
        <f t="shared" si="129"/>
        <v>SUVEND0000463</v>
      </c>
      <c r="I539" s="11">
        <f t="shared" si="130"/>
        <v>0</v>
      </c>
      <c r="J539" s="11" t="str">
        <f>Table2[[#This Row],[Neighborhood]]</f>
        <v>Downtown</v>
      </c>
      <c r="K539" s="11" t="str">
        <f t="shared" si="131"/>
        <v>Sidewalk</v>
      </c>
      <c r="L539" s="12">
        <f t="shared" si="132"/>
        <v>0</v>
      </c>
    </row>
    <row r="540" spans="1:12" ht="15.75" x14ac:dyDescent="0.25">
      <c r="A540" s="11" t="str">
        <f t="shared" si="122"/>
        <v>511 Pine St</v>
      </c>
      <c r="B540" s="11" t="str">
        <f t="shared" si="123"/>
        <v>A</v>
      </c>
      <c r="C540" s="11" t="str">
        <f t="shared" si="124"/>
        <v>I Love My GFF</v>
      </c>
      <c r="D540" s="11" t="str">
        <f t="shared" si="125"/>
        <v>Everyday</v>
      </c>
      <c r="E540" s="11" t="str">
        <f t="shared" si="126"/>
        <v>Day</v>
      </c>
      <c r="F540" s="10" t="str">
        <f t="shared" ca="1" si="127"/>
        <v>Expires on</v>
      </c>
      <c r="G540" s="10">
        <f t="shared" si="128"/>
        <v>81024</v>
      </c>
      <c r="H540" s="11" t="str">
        <f t="shared" si="129"/>
        <v>SUVEND0000327</v>
      </c>
      <c r="I540" s="11">
        <f t="shared" si="130"/>
        <v>0</v>
      </c>
      <c r="J540" s="11" t="str">
        <f>Table2[[#This Row],[Neighborhood]]</f>
        <v>Downtown</v>
      </c>
      <c r="K540" s="11" t="str">
        <f t="shared" si="131"/>
        <v>Sidewalk</v>
      </c>
      <c r="L540" s="12">
        <f t="shared" si="132"/>
        <v>0</v>
      </c>
    </row>
    <row r="541" spans="1:12" ht="15.75" x14ac:dyDescent="0.25">
      <c r="A541" s="11" t="str">
        <f t="shared" si="122"/>
        <v>501 Pine St</v>
      </c>
      <c r="B541" s="11" t="str">
        <f t="shared" si="123"/>
        <v>A</v>
      </c>
      <c r="C541" s="11" t="str">
        <f t="shared" si="124"/>
        <v>El Chito Tamales</v>
      </c>
      <c r="D541" s="11" t="str">
        <f t="shared" si="125"/>
        <v>Everyday</v>
      </c>
      <c r="E541" s="11" t="str">
        <f t="shared" si="126"/>
        <v>Day</v>
      </c>
      <c r="F541" s="10" t="str">
        <f t="shared" ca="1" si="127"/>
        <v>Expires on</v>
      </c>
      <c r="G541" s="10">
        <f t="shared" si="128"/>
        <v>81024</v>
      </c>
      <c r="H541" s="11" t="str">
        <f t="shared" si="129"/>
        <v>SUVEND0000003</v>
      </c>
      <c r="I541" s="11">
        <f t="shared" si="130"/>
        <v>0</v>
      </c>
      <c r="J541" s="11" t="str">
        <f>Table2[[#This Row],[Neighborhood]]</f>
        <v>Downtown</v>
      </c>
      <c r="K541" s="11" t="str">
        <f t="shared" si="131"/>
        <v>Sidewalk</v>
      </c>
      <c r="L541" s="12">
        <f t="shared" si="132"/>
        <v>0</v>
      </c>
    </row>
    <row r="542" spans="1:12" ht="15.75" x14ac:dyDescent="0.25">
      <c r="A542" s="11" t="str">
        <f t="shared" si="122"/>
        <v>901 Pine St</v>
      </c>
      <c r="B542" s="11" t="str">
        <f t="shared" si="123"/>
        <v xml:space="preserve">A </v>
      </c>
      <c r="C542" s="11" t="str">
        <f t="shared" si="124"/>
        <v>Creo Café</v>
      </c>
      <c r="D542" s="11" t="str">
        <f t="shared" si="125"/>
        <v>Everyday</v>
      </c>
      <c r="E542" s="11" t="str">
        <f t="shared" si="126"/>
        <v>Night</v>
      </c>
      <c r="F542" s="10" t="str">
        <f t="shared" ca="1" si="127"/>
        <v>Expires on</v>
      </c>
      <c r="G542" s="10">
        <f t="shared" si="128"/>
        <v>81024</v>
      </c>
      <c r="H542" s="11" t="str">
        <f t="shared" si="129"/>
        <v>SUVEND0000048</v>
      </c>
      <c r="I542" s="11">
        <f t="shared" si="130"/>
        <v>0</v>
      </c>
      <c r="J542" s="11" t="str">
        <f>Table2[[#This Row],[Neighborhood]]</f>
        <v>Downtown</v>
      </c>
      <c r="K542" s="11" t="str">
        <f t="shared" si="131"/>
        <v>Sidewalk</v>
      </c>
      <c r="L542" s="12"/>
    </row>
    <row r="543" spans="1:12" ht="15.75" x14ac:dyDescent="0.25">
      <c r="A543" s="11" t="str">
        <f t="shared" si="122"/>
        <v>1251 1st Ave S (on S Atlantic St)</v>
      </c>
      <c r="B543" s="11" t="str">
        <f t="shared" si="123"/>
        <v xml:space="preserve">A </v>
      </c>
      <c r="C543" s="11" t="str">
        <f t="shared" si="124"/>
        <v>Seattle Sausage III</v>
      </c>
      <c r="D543" s="11">
        <f t="shared" si="125"/>
        <v>0</v>
      </c>
      <c r="E543" s="11">
        <f t="shared" si="126"/>
        <v>0</v>
      </c>
      <c r="F543" s="10" t="str">
        <f t="shared" ca="1" si="127"/>
        <v>Review Pending</v>
      </c>
      <c r="G543" s="10">
        <f t="shared" si="128"/>
        <v>43616</v>
      </c>
      <c r="H543" s="11">
        <f t="shared" si="129"/>
        <v>403275</v>
      </c>
      <c r="I543" s="11">
        <f t="shared" si="130"/>
        <v>0</v>
      </c>
      <c r="J543" s="11" t="str">
        <f>Table2[[#This Row],[Neighborhood]]</f>
        <v>SODO/ID</v>
      </c>
      <c r="K543" s="11" t="str">
        <f t="shared" si="131"/>
        <v>Stadium</v>
      </c>
      <c r="L543" s="12" t="str">
        <f t="shared" si="132"/>
        <v>Vending Table</v>
      </c>
    </row>
    <row r="544" spans="1:12" ht="15.75" x14ac:dyDescent="0.25">
      <c r="A544" s="11" t="str">
        <f t="shared" si="122"/>
        <v>1506 1st Ave S</v>
      </c>
      <c r="B544" s="11" t="str">
        <f t="shared" si="123"/>
        <v xml:space="preserve">A </v>
      </c>
      <c r="C544" s="11">
        <f t="shared" si="124"/>
        <v>0</v>
      </c>
      <c r="D544" s="11">
        <f t="shared" si="125"/>
        <v>0</v>
      </c>
      <c r="E544" s="11">
        <f t="shared" si="126"/>
        <v>0</v>
      </c>
      <c r="F544" s="10" t="str">
        <f t="shared" ca="1" si="127"/>
        <v>Not Eligible</v>
      </c>
      <c r="G544" s="10">
        <f t="shared" si="128"/>
        <v>43646</v>
      </c>
      <c r="H544" s="11">
        <f t="shared" si="129"/>
        <v>0</v>
      </c>
      <c r="I544" s="11">
        <f t="shared" si="130"/>
        <v>0</v>
      </c>
      <c r="J544" s="11" t="str">
        <f>Table2[[#This Row],[Neighborhood]]</f>
        <v>SODO/ID</v>
      </c>
      <c r="K544" s="11" t="str">
        <f t="shared" si="131"/>
        <v>Stadium</v>
      </c>
      <c r="L544" s="12">
        <f t="shared" si="132"/>
        <v>0</v>
      </c>
    </row>
    <row r="545" spans="1:12" ht="15.75" x14ac:dyDescent="0.25">
      <c r="A545" s="11" t="str">
        <f t="shared" si="122"/>
        <v>1201 4th Ave S</v>
      </c>
      <c r="B545" s="11" t="str">
        <f t="shared" si="123"/>
        <v xml:space="preserve">A </v>
      </c>
      <c r="C545" s="11" t="str">
        <f t="shared" si="124"/>
        <v>Seattle Sausage III</v>
      </c>
      <c r="D545" s="11">
        <f t="shared" si="125"/>
        <v>0</v>
      </c>
      <c r="E545" s="11">
        <f t="shared" si="126"/>
        <v>0</v>
      </c>
      <c r="F545" s="10" t="str">
        <f t="shared" ca="1" si="127"/>
        <v>Review Pending</v>
      </c>
      <c r="G545" s="10">
        <f t="shared" si="128"/>
        <v>43616</v>
      </c>
      <c r="H545" s="11">
        <f t="shared" si="129"/>
        <v>403276</v>
      </c>
      <c r="I545" s="11">
        <f t="shared" si="130"/>
        <v>586</v>
      </c>
      <c r="J545" s="11" t="str">
        <f>Table2[[#This Row],[Neighborhood]]</f>
        <v>SODO/ID</v>
      </c>
      <c r="K545" s="11" t="str">
        <f t="shared" si="131"/>
        <v>Stadium</v>
      </c>
      <c r="L545" s="12">
        <f t="shared" si="132"/>
        <v>0</v>
      </c>
    </row>
    <row r="546" spans="1:12" ht="15.75" customHeight="1" x14ac:dyDescent="0.25">
      <c r="A546" s="11" t="str">
        <f t="shared" si="122"/>
        <v xml:space="preserve">820 1st Ave S on Occidental Ave S </v>
      </c>
      <c r="B546" s="11" t="str">
        <f t="shared" si="123"/>
        <v>A</v>
      </c>
      <c r="C546" s="11" t="str">
        <f t="shared" si="124"/>
        <v>ACT Peanuts</v>
      </c>
      <c r="D546" s="11">
        <f t="shared" si="125"/>
        <v>0</v>
      </c>
      <c r="E546" s="11">
        <f t="shared" si="126"/>
        <v>0</v>
      </c>
      <c r="F546" s="10" t="str">
        <f t="shared" ca="1" si="127"/>
        <v>Expires on</v>
      </c>
      <c r="G546" s="10">
        <f t="shared" si="128"/>
        <v>81024</v>
      </c>
      <c r="H546" s="11" t="str">
        <f t="shared" si="129"/>
        <v>SUVEND0000120</v>
      </c>
      <c r="I546" s="11">
        <f t="shared" si="130"/>
        <v>0</v>
      </c>
      <c r="J546" s="11" t="str">
        <f>Table2[[#This Row],[Neighborhood]]</f>
        <v>SODO/ID</v>
      </c>
      <c r="K546" s="11" t="str">
        <f t="shared" si="131"/>
        <v>Stadium</v>
      </c>
      <c r="L546" s="12">
        <f t="shared" si="132"/>
        <v>0</v>
      </c>
    </row>
    <row r="547" spans="1:12" ht="15.75" x14ac:dyDescent="0.25">
      <c r="A547" s="11" t="str">
        <f t="shared" si="122"/>
        <v xml:space="preserve">820 1st Ave S on Occidental Ave S </v>
      </c>
      <c r="B547" s="11" t="str">
        <f t="shared" si="123"/>
        <v>A</v>
      </c>
      <c r="C547" s="11" t="str">
        <f t="shared" si="124"/>
        <v>Kettle Korn To Go</v>
      </c>
      <c r="D547" s="11">
        <f t="shared" si="125"/>
        <v>0</v>
      </c>
      <c r="E547" s="11">
        <f t="shared" si="126"/>
        <v>0</v>
      </c>
      <c r="F547" s="10" t="str">
        <f t="shared" ca="1" si="127"/>
        <v>Expires on</v>
      </c>
      <c r="G547" s="10">
        <f t="shared" si="128"/>
        <v>81024</v>
      </c>
      <c r="H547" s="11" t="str">
        <f t="shared" si="129"/>
        <v>SUVEND0000138</v>
      </c>
      <c r="I547" s="11">
        <f t="shared" si="130"/>
        <v>0</v>
      </c>
      <c r="J547" s="11" t="str">
        <f>Table2[[#This Row],[Neighborhood]]</f>
        <v>SODO/ID</v>
      </c>
      <c r="K547" s="11" t="str">
        <f t="shared" si="131"/>
        <v>Stadium</v>
      </c>
      <c r="L547" s="12">
        <f t="shared" si="132"/>
        <v>0</v>
      </c>
    </row>
    <row r="548" spans="1:12" ht="15.75" x14ac:dyDescent="0.25">
      <c r="A548" s="11" t="str">
        <f t="shared" si="122"/>
        <v>901 1st Ave S on Occidental Ave S</v>
      </c>
      <c r="B548" s="11" t="str">
        <f t="shared" si="123"/>
        <v>A</v>
      </c>
      <c r="C548" s="11" t="str">
        <f t="shared" si="124"/>
        <v>Kettle Korn To Go</v>
      </c>
      <c r="D548" s="11">
        <f t="shared" si="125"/>
        <v>0</v>
      </c>
      <c r="E548" s="11">
        <f t="shared" si="126"/>
        <v>0</v>
      </c>
      <c r="F548" s="10" t="str">
        <f t="shared" ca="1" si="127"/>
        <v>Expires on</v>
      </c>
      <c r="G548" s="10">
        <f t="shared" si="128"/>
        <v>81024</v>
      </c>
      <c r="H548" s="11" t="str">
        <f t="shared" si="129"/>
        <v>SUVEND0000109</v>
      </c>
      <c r="I548" s="11">
        <f t="shared" si="130"/>
        <v>0</v>
      </c>
      <c r="J548" s="11" t="str">
        <f>Table2[[#This Row],[Neighborhood]]</f>
        <v>SODO/ID</v>
      </c>
      <c r="K548" s="11" t="str">
        <f t="shared" si="131"/>
        <v>Stadium</v>
      </c>
      <c r="L548" s="12">
        <f t="shared" si="132"/>
        <v>0</v>
      </c>
    </row>
    <row r="549" spans="1:12" ht="15.75" x14ac:dyDescent="0.25">
      <c r="A549" s="11" t="str">
        <f>Location</f>
        <v>901 1st Ave S on Occidental Ave S</v>
      </c>
      <c r="B549" s="11" t="str">
        <f t="shared" si="123"/>
        <v>A</v>
      </c>
      <c r="C549" s="11" t="str">
        <f t="shared" si="124"/>
        <v>Joe's Gourmet Grilled Sausages</v>
      </c>
      <c r="D549" s="11">
        <f t="shared" si="125"/>
        <v>0</v>
      </c>
      <c r="E549" s="11">
        <f t="shared" si="126"/>
        <v>0</v>
      </c>
      <c r="F549" s="10" t="str">
        <f t="shared" ca="1" si="127"/>
        <v>Expires on</v>
      </c>
      <c r="G549" s="10">
        <f t="shared" si="128"/>
        <v>81024</v>
      </c>
      <c r="H549" s="11" t="str">
        <f t="shared" si="129"/>
        <v>SUVEND0000137</v>
      </c>
      <c r="I549" s="11">
        <f t="shared" si="130"/>
        <v>0</v>
      </c>
      <c r="J549" s="11" t="str">
        <f>Table2[[#This Row],[Neighborhood]]</f>
        <v>SODO/ID</v>
      </c>
      <c r="K549" s="11" t="str">
        <f t="shared" si="131"/>
        <v>Stadium</v>
      </c>
      <c r="L549" s="12">
        <f t="shared" si="132"/>
        <v>0</v>
      </c>
    </row>
    <row r="550" spans="1:12" ht="15.75" x14ac:dyDescent="0.25">
      <c r="A550" s="11" t="str">
        <f t="shared" si="122"/>
        <v xml:space="preserve">904 1st Ave S on Occidental Ave S </v>
      </c>
      <c r="B550" s="11" t="str">
        <f t="shared" si="123"/>
        <v>A</v>
      </c>
      <c r="C550" s="11" t="str">
        <f t="shared" si="124"/>
        <v>People's Burger</v>
      </c>
      <c r="D550" s="11">
        <f t="shared" si="125"/>
        <v>0</v>
      </c>
      <c r="E550" s="11">
        <f t="shared" si="126"/>
        <v>0</v>
      </c>
      <c r="F550" s="10" t="str">
        <f t="shared" ca="1" si="127"/>
        <v>Approved</v>
      </c>
      <c r="G550" s="10">
        <f t="shared" si="128"/>
        <v>43860</v>
      </c>
      <c r="H550" s="11" t="str">
        <f t="shared" si="129"/>
        <v>SUVEND0000354</v>
      </c>
      <c r="I550" s="11">
        <f t="shared" si="130"/>
        <v>0</v>
      </c>
      <c r="J550" s="11" t="str">
        <f>Table2[[#This Row],[Neighborhood]]</f>
        <v>SODO/ID</v>
      </c>
      <c r="K550" s="11" t="str">
        <f t="shared" si="131"/>
        <v>Stadium</v>
      </c>
      <c r="L550" s="12">
        <f t="shared" si="132"/>
        <v>0</v>
      </c>
    </row>
    <row r="551" spans="1:12" ht="15.75" x14ac:dyDescent="0.25">
      <c r="A551" s="11" t="str">
        <f t="shared" si="122"/>
        <v xml:space="preserve">922 1st Ave S on Occidental Ave S </v>
      </c>
      <c r="B551" s="11" t="str">
        <f t="shared" si="123"/>
        <v>A</v>
      </c>
      <c r="C551" s="11" t="str">
        <f t="shared" si="124"/>
        <v>People's Burger</v>
      </c>
      <c r="D551" s="11">
        <f t="shared" si="125"/>
        <v>0</v>
      </c>
      <c r="E551" s="11">
        <f t="shared" si="126"/>
        <v>0</v>
      </c>
      <c r="F551" s="10" t="str">
        <f t="shared" ca="1" si="127"/>
        <v>Expires on</v>
      </c>
      <c r="G551" s="10">
        <f t="shared" si="128"/>
        <v>81024</v>
      </c>
      <c r="H551" s="11" t="str">
        <f t="shared" si="129"/>
        <v>SUVEND0000089</v>
      </c>
      <c r="I551" s="11">
        <f t="shared" si="130"/>
        <v>0</v>
      </c>
      <c r="J551" s="11" t="str">
        <f>Table2[[#This Row],[Neighborhood]]</f>
        <v>SODO/ID</v>
      </c>
      <c r="K551" s="11" t="str">
        <f t="shared" si="131"/>
        <v>Stadium</v>
      </c>
      <c r="L551" s="12">
        <f t="shared" si="132"/>
        <v>0</v>
      </c>
    </row>
    <row r="552" spans="1:12" ht="15.75" x14ac:dyDescent="0.25">
      <c r="A552" s="11" t="str">
        <f t="shared" si="122"/>
        <v>820 Occidental Ave S</v>
      </c>
      <c r="B552" s="11" t="str">
        <f t="shared" si="123"/>
        <v>A</v>
      </c>
      <c r="C552" s="11" t="str">
        <f t="shared" si="124"/>
        <v>Pioneer Grill Hot Dogs</v>
      </c>
      <c r="D552" s="11">
        <f t="shared" si="125"/>
        <v>0</v>
      </c>
      <c r="E552" s="11">
        <f t="shared" si="126"/>
        <v>0</v>
      </c>
      <c r="F552" s="10" t="str">
        <f t="shared" ca="1" si="127"/>
        <v>Expires on</v>
      </c>
      <c r="G552" s="10">
        <f t="shared" si="128"/>
        <v>81024</v>
      </c>
      <c r="H552" s="11" t="str">
        <f t="shared" si="129"/>
        <v>SUVEND0000290</v>
      </c>
      <c r="I552" s="11">
        <f t="shared" si="130"/>
        <v>0</v>
      </c>
      <c r="J552" s="11" t="str">
        <f>Table2[[#This Row],[Neighborhood]]</f>
        <v>SODO/ID</v>
      </c>
      <c r="K552" s="11" t="str">
        <f t="shared" si="131"/>
        <v>Stadium</v>
      </c>
      <c r="L552" s="12">
        <f t="shared" si="132"/>
        <v>0</v>
      </c>
    </row>
    <row r="553" spans="1:12" ht="15.75" x14ac:dyDescent="0.25">
      <c r="A553" s="11" t="str">
        <f t="shared" si="122"/>
        <v>901 Occidental Ave S</v>
      </c>
      <c r="B553" s="11" t="str">
        <f t="shared" si="123"/>
        <v xml:space="preserve">A </v>
      </c>
      <c r="C553" s="11" t="str">
        <f t="shared" si="124"/>
        <v>MaCarne &amp; Waffler</v>
      </c>
      <c r="D553" s="11">
        <f t="shared" si="125"/>
        <v>0</v>
      </c>
      <c r="E553" s="11">
        <f t="shared" si="126"/>
        <v>0</v>
      </c>
      <c r="F553" s="10" t="str">
        <f t="shared" ca="1" si="127"/>
        <v>Expires on</v>
      </c>
      <c r="G553" s="10">
        <f t="shared" si="128"/>
        <v>81024</v>
      </c>
      <c r="H553" s="11" t="str">
        <f t="shared" si="129"/>
        <v>SUVEND0000016</v>
      </c>
      <c r="I553" s="11">
        <f t="shared" si="130"/>
        <v>0</v>
      </c>
      <c r="J553" s="11" t="str">
        <f>Table2[[#This Row],[Neighborhood]]</f>
        <v>SODO/ID</v>
      </c>
      <c r="K553" s="11" t="str">
        <f t="shared" si="131"/>
        <v>Stadium</v>
      </c>
      <c r="L553" s="12">
        <f t="shared" si="132"/>
        <v>0</v>
      </c>
    </row>
    <row r="554" spans="1:12" ht="15.75" x14ac:dyDescent="0.25">
      <c r="A554" s="11" t="str">
        <f t="shared" si="122"/>
        <v>901 Occidental Ave S</v>
      </c>
      <c r="B554" s="11" t="str">
        <f t="shared" si="123"/>
        <v xml:space="preserve">A </v>
      </c>
      <c r="C554" s="11" t="str">
        <f t="shared" si="124"/>
        <v xml:space="preserve">Seattle Burger Co. (Saffron Spice) </v>
      </c>
      <c r="D554" s="11">
        <f t="shared" si="125"/>
        <v>0</v>
      </c>
      <c r="E554" s="11">
        <f t="shared" si="126"/>
        <v>0</v>
      </c>
      <c r="F554" s="10" t="str">
        <f t="shared" ca="1" si="127"/>
        <v>Review Pending</v>
      </c>
      <c r="G554" s="10">
        <f t="shared" si="128"/>
        <v>44011</v>
      </c>
      <c r="H554" s="11" t="str">
        <f t="shared" si="129"/>
        <v>SUVEND0000501</v>
      </c>
      <c r="I554" s="11">
        <f t="shared" si="130"/>
        <v>0</v>
      </c>
      <c r="J554" s="11" t="str">
        <f>Table2[[#This Row],[Neighborhood]]</f>
        <v>SODO/ID</v>
      </c>
      <c r="K554" s="11" t="str">
        <f t="shared" si="131"/>
        <v>Stadium</v>
      </c>
      <c r="L554" s="12">
        <f t="shared" si="132"/>
        <v>0</v>
      </c>
    </row>
    <row r="555" spans="1:12" ht="15.75" x14ac:dyDescent="0.25">
      <c r="A555" s="11" t="str">
        <f t="shared" si="122"/>
        <v>1000 Occidental Ave S</v>
      </c>
      <c r="B555" s="11" t="str">
        <f t="shared" si="123"/>
        <v>A</v>
      </c>
      <c r="C555" s="11" t="str">
        <f t="shared" si="124"/>
        <v>Al's Gourmet Sausage</v>
      </c>
      <c r="D555" s="11">
        <f t="shared" si="125"/>
        <v>0</v>
      </c>
      <c r="E555" s="11">
        <f t="shared" si="126"/>
        <v>0</v>
      </c>
      <c r="F555" s="10" t="str">
        <f t="shared" ca="1" si="127"/>
        <v>Expires on</v>
      </c>
      <c r="G555" s="10">
        <f t="shared" si="128"/>
        <v>81024</v>
      </c>
      <c r="H555" s="11" t="str">
        <f t="shared" si="129"/>
        <v>SUVEND0000143</v>
      </c>
      <c r="I555" s="11">
        <f t="shared" si="130"/>
        <v>0</v>
      </c>
      <c r="J555" s="11" t="str">
        <f>Table2[[#This Row],[Neighborhood]]</f>
        <v>SODO/ID</v>
      </c>
      <c r="K555" s="11" t="str">
        <f t="shared" si="131"/>
        <v>Stadium</v>
      </c>
      <c r="L555" s="12">
        <f t="shared" si="132"/>
        <v>0</v>
      </c>
    </row>
    <row r="556" spans="1:12" ht="15.75" x14ac:dyDescent="0.25">
      <c r="A556" s="11" t="str">
        <f t="shared" si="122"/>
        <v>1016 Occidental Ave S</v>
      </c>
      <c r="B556" s="11" t="str">
        <f t="shared" si="123"/>
        <v xml:space="preserve">A </v>
      </c>
      <c r="C556" s="11" t="str">
        <f t="shared" si="124"/>
        <v>Saffron Spice</v>
      </c>
      <c r="D556" s="11">
        <f t="shared" si="125"/>
        <v>0</v>
      </c>
      <c r="E556" s="11">
        <f t="shared" si="126"/>
        <v>0</v>
      </c>
      <c r="F556" s="10" t="str">
        <f t="shared" ca="1" si="127"/>
        <v>Review Pending</v>
      </c>
      <c r="G556" s="10">
        <f t="shared" si="128"/>
        <v>44011</v>
      </c>
      <c r="H556" s="11" t="str">
        <f t="shared" si="129"/>
        <v>SUVEND0000502</v>
      </c>
      <c r="I556" s="11">
        <f t="shared" si="130"/>
        <v>0</v>
      </c>
      <c r="J556" s="11" t="str">
        <f>Table2[[#This Row],[Neighborhood]]</f>
        <v>SODO/ID</v>
      </c>
      <c r="K556" s="11" t="str">
        <f t="shared" si="131"/>
        <v>Stadium</v>
      </c>
      <c r="L556" s="12">
        <f t="shared" si="132"/>
        <v>0</v>
      </c>
    </row>
    <row r="557" spans="1:12" ht="15.75" x14ac:dyDescent="0.25">
      <c r="A557" s="11" t="str">
        <f t="shared" si="122"/>
        <v>1016 Occidental Ave S</v>
      </c>
      <c r="B557" s="11" t="str">
        <f t="shared" si="123"/>
        <v>B</v>
      </c>
      <c r="C557" s="11" t="str">
        <f t="shared" si="124"/>
        <v>LT's Famous BBQ</v>
      </c>
      <c r="D557" s="11">
        <f t="shared" si="125"/>
        <v>0</v>
      </c>
      <c r="E557" s="11">
        <f t="shared" si="126"/>
        <v>0</v>
      </c>
      <c r="F557" s="10" t="str">
        <f t="shared" ca="1" si="127"/>
        <v>Expires on</v>
      </c>
      <c r="G557" s="10">
        <f t="shared" si="128"/>
        <v>81024</v>
      </c>
      <c r="H557" s="11" t="str">
        <f t="shared" si="129"/>
        <v>SUVEND0000030</v>
      </c>
      <c r="I557" s="11">
        <f t="shared" si="130"/>
        <v>0</v>
      </c>
      <c r="J557" s="11" t="str">
        <f>Table2[[#This Row],[Neighborhood]]</f>
        <v>SODO/ID</v>
      </c>
      <c r="K557" s="11" t="str">
        <f t="shared" si="131"/>
        <v>Stadium</v>
      </c>
      <c r="L557" s="12">
        <f t="shared" si="132"/>
        <v>0</v>
      </c>
    </row>
    <row r="558" spans="1:12" ht="15.75" x14ac:dyDescent="0.25">
      <c r="A558" s="11" t="str">
        <f t="shared" si="122"/>
        <v>1021 Occidental Ave S</v>
      </c>
      <c r="B558" s="11" t="str">
        <f t="shared" si="123"/>
        <v>A</v>
      </c>
      <c r="C558" s="11" t="str">
        <f t="shared" si="124"/>
        <v>Seattle Sausage</v>
      </c>
      <c r="D558" s="11">
        <f t="shared" si="125"/>
        <v>0</v>
      </c>
      <c r="E558" s="11">
        <f t="shared" si="126"/>
        <v>0</v>
      </c>
      <c r="F558" s="10" t="str">
        <f t="shared" ca="1" si="127"/>
        <v>Review Pending</v>
      </c>
      <c r="G558" s="10">
        <f t="shared" si="128"/>
        <v>43373</v>
      </c>
      <c r="H558" s="11" t="str">
        <f t="shared" si="129"/>
        <v>SUVEND0000280</v>
      </c>
      <c r="I558" s="11">
        <f t="shared" si="130"/>
        <v>0</v>
      </c>
      <c r="J558" s="11" t="str">
        <f>Table2[[#This Row],[Neighborhood]]</f>
        <v>SODO/ID</v>
      </c>
      <c r="K558" s="11" t="str">
        <f t="shared" si="131"/>
        <v>Stadium</v>
      </c>
      <c r="L558" s="12">
        <f t="shared" si="132"/>
        <v>0</v>
      </c>
    </row>
    <row r="559" spans="1:12" ht="15.75" x14ac:dyDescent="0.25">
      <c r="A559" s="11" t="str">
        <f t="shared" si="122"/>
        <v>1029 Occidental Ave S</v>
      </c>
      <c r="B559" s="11" t="str">
        <f t="shared" si="123"/>
        <v>A</v>
      </c>
      <c r="C559" s="11" t="str">
        <f t="shared" si="124"/>
        <v>Dirty Dogs</v>
      </c>
      <c r="D559" s="11">
        <f t="shared" si="125"/>
        <v>0</v>
      </c>
      <c r="E559" s="11">
        <f t="shared" si="126"/>
        <v>0</v>
      </c>
      <c r="F559" s="10" t="str">
        <f t="shared" ca="1" si="127"/>
        <v>Expires on</v>
      </c>
      <c r="G559" s="10">
        <f t="shared" si="128"/>
        <v>81024</v>
      </c>
      <c r="H559" s="11" t="str">
        <f t="shared" si="129"/>
        <v>SUVEND0000118</v>
      </c>
      <c r="I559" s="11">
        <f t="shared" si="130"/>
        <v>0</v>
      </c>
      <c r="J559" s="11" t="str">
        <f>Table2[[#This Row],[Neighborhood]]</f>
        <v>SODO/ID</v>
      </c>
      <c r="K559" s="11" t="str">
        <f t="shared" si="131"/>
        <v>Stadium</v>
      </c>
      <c r="L559" s="12">
        <f t="shared" si="132"/>
        <v>0</v>
      </c>
    </row>
    <row r="560" spans="1:12" ht="15.75" x14ac:dyDescent="0.25">
      <c r="A560" s="11" t="str">
        <f t="shared" si="122"/>
        <v>1030 Occidental Ave S</v>
      </c>
      <c r="B560" s="11" t="str">
        <f t="shared" si="123"/>
        <v>A</v>
      </c>
      <c r="C560" s="11" t="str">
        <f t="shared" si="124"/>
        <v>Kettle Korn To Go</v>
      </c>
      <c r="D560" s="11">
        <f t="shared" si="125"/>
        <v>0</v>
      </c>
      <c r="E560" s="11">
        <f t="shared" si="126"/>
        <v>0</v>
      </c>
      <c r="F560" s="10" t="str">
        <f t="shared" ca="1" si="127"/>
        <v>Expires on</v>
      </c>
      <c r="G560" s="10">
        <f t="shared" si="128"/>
        <v>81024</v>
      </c>
      <c r="H560" s="11" t="str">
        <f t="shared" si="129"/>
        <v>SUVEND0000139</v>
      </c>
      <c r="I560" s="11">
        <f t="shared" si="130"/>
        <v>0</v>
      </c>
      <c r="J560" s="11" t="str">
        <f>Table2[[#This Row],[Neighborhood]]</f>
        <v>SODO/ID</v>
      </c>
      <c r="K560" s="11" t="str">
        <f t="shared" si="131"/>
        <v>Stadium</v>
      </c>
      <c r="L560" s="12">
        <f t="shared" si="132"/>
        <v>0</v>
      </c>
    </row>
    <row r="561" spans="1:12" ht="15.75" x14ac:dyDescent="0.25">
      <c r="A561" s="11" t="str">
        <f t="shared" si="122"/>
        <v>1030 Occidental Ave S</v>
      </c>
      <c r="B561" s="11" t="str">
        <f t="shared" si="123"/>
        <v>A</v>
      </c>
      <c r="C561" s="11" t="str">
        <f t="shared" si="124"/>
        <v>T-Zone</v>
      </c>
      <c r="D561" s="11">
        <f t="shared" si="125"/>
        <v>0</v>
      </c>
      <c r="E561" s="11">
        <f t="shared" si="126"/>
        <v>0</v>
      </c>
      <c r="F561" s="10" t="str">
        <f t="shared" ca="1" si="127"/>
        <v>Review Pending</v>
      </c>
      <c r="G561" s="10">
        <f t="shared" si="128"/>
        <v>44011</v>
      </c>
      <c r="H561" s="11" t="str">
        <f t="shared" si="129"/>
        <v>SUVEND0000510</v>
      </c>
      <c r="I561" s="11">
        <f t="shared" si="130"/>
        <v>0</v>
      </c>
      <c r="J561" s="11" t="str">
        <f>Table2[[#This Row],[Neighborhood]]</f>
        <v>SODO/ID</v>
      </c>
      <c r="K561" s="11" t="str">
        <f t="shared" si="131"/>
        <v>Stadium</v>
      </c>
      <c r="L561" s="12">
        <f t="shared" si="132"/>
        <v>0</v>
      </c>
    </row>
    <row r="562" spans="1:12" ht="15.75" x14ac:dyDescent="0.25">
      <c r="A562" s="11" t="str">
        <f t="shared" si="122"/>
        <v>1526 Occidental Ave S</v>
      </c>
      <c r="B562" s="11" t="str">
        <f t="shared" si="123"/>
        <v>A</v>
      </c>
      <c r="C562" s="11" t="str">
        <f t="shared" si="124"/>
        <v>Seattle Sausage III</v>
      </c>
      <c r="D562" s="11">
        <f t="shared" si="125"/>
        <v>0</v>
      </c>
      <c r="E562" s="11">
        <f t="shared" si="126"/>
        <v>0</v>
      </c>
      <c r="F562" s="10" t="str">
        <f t="shared" ca="1" si="127"/>
        <v>Expires on</v>
      </c>
      <c r="G562" s="10">
        <f t="shared" si="128"/>
        <v>81024</v>
      </c>
      <c r="H562" s="11" t="str">
        <f t="shared" si="129"/>
        <v>SUVEND0000136</v>
      </c>
      <c r="I562" s="11">
        <f t="shared" si="130"/>
        <v>0</v>
      </c>
      <c r="J562" s="11" t="str">
        <f>Table2[[#This Row],[Neighborhood]]</f>
        <v>SODO/ID</v>
      </c>
      <c r="K562" s="11" t="str">
        <f t="shared" si="131"/>
        <v>Stadium</v>
      </c>
      <c r="L562" s="12">
        <f t="shared" si="132"/>
        <v>0</v>
      </c>
    </row>
    <row r="563" spans="1:12" ht="15.75" x14ac:dyDescent="0.25">
      <c r="A563" s="11" t="str">
        <f t="shared" si="122"/>
        <v>101 S King St</v>
      </c>
      <c r="B563" s="11" t="str">
        <f t="shared" si="123"/>
        <v>A</v>
      </c>
      <c r="C563" s="11" t="str">
        <f t="shared" si="124"/>
        <v>Seattle Burger Co. (Saffron Spice)</v>
      </c>
      <c r="D563" s="11">
        <f t="shared" si="125"/>
        <v>0</v>
      </c>
      <c r="E563" s="11">
        <f t="shared" si="126"/>
        <v>0</v>
      </c>
      <c r="F563" s="10" t="str">
        <f t="shared" ca="1" si="127"/>
        <v>Review Pending</v>
      </c>
      <c r="G563" s="10">
        <f t="shared" si="128"/>
        <v>44011</v>
      </c>
      <c r="H563" s="11" t="str">
        <f t="shared" si="129"/>
        <v>SUVEND0000503</v>
      </c>
      <c r="I563" s="11">
        <f t="shared" si="130"/>
        <v>0</v>
      </c>
      <c r="J563" s="11" t="str">
        <f>Table2[[#This Row],[Neighborhood]]</f>
        <v>SODO/ID</v>
      </c>
      <c r="K563" s="11" t="str">
        <f t="shared" si="131"/>
        <v>Stadium</v>
      </c>
      <c r="L563" s="12">
        <f t="shared" si="132"/>
        <v>0</v>
      </c>
    </row>
    <row r="564" spans="1:12" ht="15.75" x14ac:dyDescent="0.25">
      <c r="A564" s="11" t="str">
        <f t="shared" si="122"/>
        <v>101 S King St</v>
      </c>
      <c r="B564" s="11" t="str">
        <f t="shared" si="123"/>
        <v xml:space="preserve">A </v>
      </c>
      <c r="C564" s="11" t="str">
        <f t="shared" si="124"/>
        <v>Saigon Food Cart</v>
      </c>
      <c r="D564" s="11">
        <f t="shared" si="125"/>
        <v>0</v>
      </c>
      <c r="E564" s="11">
        <f t="shared" si="126"/>
        <v>0</v>
      </c>
      <c r="F564" s="10" t="str">
        <f t="shared" ca="1" si="127"/>
        <v>Applied</v>
      </c>
      <c r="G564" s="10">
        <f t="shared" si="128"/>
        <v>43100</v>
      </c>
      <c r="H564" s="11" t="str">
        <f t="shared" si="129"/>
        <v>SUVEND0000283</v>
      </c>
      <c r="I564" s="11">
        <f t="shared" si="130"/>
        <v>0</v>
      </c>
      <c r="J564" s="11" t="str">
        <f>Table2[[#This Row],[Neighborhood]]</f>
        <v>SODO/ID</v>
      </c>
      <c r="K564" s="11" t="str">
        <f t="shared" si="131"/>
        <v>Stadium</v>
      </c>
      <c r="L564" s="12" t="str">
        <f t="shared" si="132"/>
        <v>Right handed food truck</v>
      </c>
    </row>
    <row r="565" spans="1:12" ht="15.75" x14ac:dyDescent="0.25">
      <c r="A565" s="11" t="str">
        <f t="shared" si="122"/>
        <v>816 Railroad Ave S</v>
      </c>
      <c r="B565" s="11" t="str">
        <f t="shared" si="123"/>
        <v xml:space="preserve">A </v>
      </c>
      <c r="C565" s="11">
        <f t="shared" si="124"/>
        <v>0</v>
      </c>
      <c r="D565" s="11">
        <f t="shared" si="125"/>
        <v>0</v>
      </c>
      <c r="E565" s="11">
        <f t="shared" si="126"/>
        <v>0</v>
      </c>
      <c r="F565" s="10" t="str">
        <f t="shared" ca="1" si="127"/>
        <v>Not Eligible</v>
      </c>
      <c r="G565" s="10">
        <f t="shared" si="128"/>
        <v>43999</v>
      </c>
      <c r="H565" s="11">
        <f t="shared" si="129"/>
        <v>0</v>
      </c>
      <c r="I565" s="11">
        <f t="shared" si="130"/>
        <v>0</v>
      </c>
      <c r="J565" s="11" t="str">
        <f>Table2[[#This Row],[Neighborhood]]</f>
        <v>SODO/ID</v>
      </c>
      <c r="K565" s="11" t="str">
        <f t="shared" si="131"/>
        <v>Stadium</v>
      </c>
      <c r="L565" s="12">
        <f t="shared" si="132"/>
        <v>0</v>
      </c>
    </row>
    <row r="566" spans="1:12" ht="15.75" x14ac:dyDescent="0.25">
      <c r="A566" s="11"/>
      <c r="B566" s="11"/>
      <c r="C566" s="11"/>
      <c r="D566" s="11"/>
      <c r="E566" s="11"/>
      <c r="F566" s="10"/>
      <c r="G566" s="10"/>
      <c r="H566" s="11"/>
      <c r="I566" s="11"/>
      <c r="J566" s="11"/>
      <c r="K566" s="11"/>
      <c r="L566" s="12"/>
    </row>
    <row r="567" spans="1:12" ht="15.75" x14ac:dyDescent="0.25">
      <c r="A567" s="11"/>
      <c r="B567" s="11"/>
      <c r="C567" s="11"/>
      <c r="D567" s="11"/>
      <c r="E567" s="11"/>
      <c r="F567" s="10"/>
      <c r="G567" s="10"/>
      <c r="H567" s="11"/>
      <c r="I567" s="11"/>
      <c r="J567" s="11"/>
      <c r="K567" s="11"/>
      <c r="L567" s="12"/>
    </row>
    <row r="568" spans="1:12" ht="15.75" x14ac:dyDescent="0.25">
      <c r="A568" s="11"/>
      <c r="B568" s="11"/>
      <c r="C568" s="11"/>
      <c r="D568" s="11"/>
      <c r="E568" s="11"/>
      <c r="F568" s="10"/>
      <c r="G568" s="10"/>
      <c r="H568" s="11"/>
      <c r="I568" s="11"/>
      <c r="J568" s="11"/>
      <c r="K568" s="11"/>
      <c r="L568" s="12"/>
    </row>
    <row r="569" spans="1:12" ht="15.75" x14ac:dyDescent="0.25">
      <c r="A569" s="11"/>
      <c r="B569" s="11"/>
      <c r="C569" s="11"/>
      <c r="D569" s="11"/>
      <c r="E569" s="11"/>
      <c r="F569" s="10"/>
      <c r="G569" s="10"/>
      <c r="H569" s="11"/>
      <c r="I569" s="11"/>
      <c r="J569" s="11"/>
      <c r="K569" s="11"/>
      <c r="L569" s="12"/>
    </row>
  </sheetData>
  <sheetProtection sort="0" autoFilter="0"/>
  <conditionalFormatting sqref="F3:G565">
    <cfRule type="expression" dxfId="24" priority="7">
      <formula>$F3="In Lottery until"</formula>
    </cfRule>
    <cfRule type="expression" dxfId="23" priority="8">
      <formula>$F3="Renewal pending"</formula>
    </cfRule>
    <cfRule type="expression" dxfId="22" priority="13">
      <formula>$F3="Accepting applications"</formula>
    </cfRule>
    <cfRule type="expression" dxfId="21" priority="16">
      <formula>$F3="Expired"</formula>
    </cfRule>
    <cfRule type="expression" dxfId="20" priority="18">
      <formula>$F3="Expires in &lt; 60 days (Not Renewed)"</formula>
    </cfRule>
  </conditionalFormatting>
  <conditionalFormatting sqref="A3:L565">
    <cfRule type="expression" dxfId="19" priority="15">
      <formula>$F3="Not eligible"</formula>
    </cfRule>
  </conditionalFormatting>
  <conditionalFormatting sqref="F507:G507">
    <cfRule type="expression" dxfId="18" priority="1">
      <formula>$F507="In Lottery until"</formula>
    </cfRule>
    <cfRule type="expression" dxfId="17" priority="2">
      <formula>$F507="Renewal pending"</formula>
    </cfRule>
    <cfRule type="expression" dxfId="16" priority="3">
      <formula>$F507="Accepting applications"</formula>
    </cfRule>
    <cfRule type="expression" dxfId="15" priority="5">
      <formula>$F507="Expired"</formula>
    </cfRule>
    <cfRule type="expression" dxfId="14" priority="6">
      <formula>$F507="Expires in &lt; 60 days (Not Renewed)"</formula>
    </cfRule>
  </conditionalFormatting>
  <pageMargins left="0.25" right="0.25" top="0.75" bottom="0.75" header="0.3" footer="0.3"/>
  <pageSetup orientation="landscape"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BFA470-DB5B-4A80-949C-E45549C271E3}">
  <dimension ref="A1"/>
  <sheetViews>
    <sheetView topLeftCell="F1" workbookViewId="0">
      <selection activeCell="F10" sqref="F10"/>
    </sheetView>
  </sheetViews>
  <sheetFormatPr defaultRowHeight="15" x14ac:dyDescent="0.25"/>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 
</file>

<file path=customXml/item2.xml><?xml version="1.0" encoding="utf-8"?>
<ct:contentTypeSchema xmlns:ct="http://schemas.microsoft.com/office/2006/metadata/contentType" xmlns:ma="http://schemas.microsoft.com/office/2006/metadata/properties/metaAttributes" ct:_="" ma:_="" ma:contentTypeName="Document" ma:contentTypeID="0x010100ADA97441B21CCC40AEFAF9C7A1C3AB5B" ma:contentTypeVersion="7" ma:contentTypeDescription="Create a new document." ma:contentTypeScope="" ma:versionID="f388db8fb5c22bd5c9eb31c5d8868528">
  <xsd:schema xmlns:xsd="http://www.w3.org/2001/XMLSchema" xmlns:xs="http://www.w3.org/2001/XMLSchema" xmlns:p="http://schemas.microsoft.com/office/2006/metadata/properties" xmlns:ns3="822f424c-944d-4146-98b6-d5c187df48b8" xmlns:ns4="6f893e3a-4a60-4b97-be02-0e6a9cdad41d" targetNamespace="http://schemas.microsoft.com/office/2006/metadata/properties" ma:root="true" ma:fieldsID="ea75dd5bacecc4a52d7556fbd443046a" ns3:_="" ns4:_="">
    <xsd:import namespace="822f424c-944d-4146-98b6-d5c187df48b8"/>
    <xsd:import namespace="6f893e3a-4a60-4b97-be02-0e6a9cdad41d"/>
    <xsd:element name="properties">
      <xsd:complexType>
        <xsd:sequence>
          <xsd:element name="documentManagement">
            <xsd:complexType>
              <xsd:all>
                <xsd:element ref="ns3:SharedWithUsers" minOccurs="0"/>
                <xsd:element ref="ns3:SharedWithDetails" minOccurs="0"/>
                <xsd:element ref="ns3:SharingHintHash" minOccurs="0"/>
                <xsd:element ref="ns3:LastSharedByUser" minOccurs="0"/>
                <xsd:element ref="ns3:LastSharedByTime" minOccurs="0"/>
                <xsd:element ref="ns4:MediaServiceMetadata" minOccurs="0"/>
                <xsd:element ref="ns4: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22f424c-944d-4146-98b6-d5c187df48b8"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SharingHintHash" ma:index="10" nillable="true" ma:displayName="Sharing Hint Hash" ma:description="" ma:hidden="true" ma:internalName="SharingHintHash" ma:readOnly="true">
      <xsd:simpleType>
        <xsd:restriction base="dms:Text"/>
      </xsd:simpleType>
    </xsd:element>
    <xsd:element name="LastSharedByUser" ma:index="11" nillable="true" ma:displayName="Last Shared By User" ma:description="" ma:internalName="LastSharedByUser" ma:readOnly="true">
      <xsd:simpleType>
        <xsd:restriction base="dms:Note">
          <xsd:maxLength value="255"/>
        </xsd:restriction>
      </xsd:simpleType>
    </xsd:element>
    <xsd:element name="LastSharedByTime" ma:index="12"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6f893e3a-4a60-4b97-be02-0e6a9cdad41d" elementFormDefault="qualified">
    <xsd:import namespace="http://schemas.microsoft.com/office/2006/documentManagement/types"/>
    <xsd:import namespace="http://schemas.microsoft.com/office/infopath/2007/PartnerControls"/>
    <xsd:element name="MediaServiceMetadata" ma:index="13" nillable="true" ma:displayName="MediaServiceMetadata" ma:description="" ma:hidden="true" ma:internalName="MediaServiceMetadata" ma:readOnly="true">
      <xsd:simpleType>
        <xsd:restriction base="dms:Note"/>
      </xsd:simpleType>
    </xsd:element>
    <xsd:element name="MediaServiceFastMetadata" ma:index="14" nillable="true" ma:displayName="MediaServiceFastMetadata" ma:description=""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p:properties>
</file>

<file path=customXml/item6.xml>�� 
</file>

<file path=customXml/itemProps1.xml><?xml version="1.0" encoding="utf-8"?>
<ds:datastoreItem xmlns:ds="http://schemas.openxmlformats.org/officeDocument/2006/customXml" ds:itemID="{3783A268-9557-4C95-85E0-C0F6CF0F5C1B}">
  <ds:schemaRefs>
    <ds:schemaRef ds:uri="http://www.w3.org/2001/XMLSchema"/>
    <ds:schemaRef ds:uri="http://microsoft.data.visualization.engine.tours/1.0"/>
  </ds:schemaRefs>
</ds:datastoreItem>
</file>

<file path=customXml/itemProps2.xml><?xml version="1.0" encoding="utf-8"?>
<ds:datastoreItem xmlns:ds="http://schemas.openxmlformats.org/officeDocument/2006/customXml" ds:itemID="{0ED39FA9-ED21-437B-95C6-973CB6BCAD3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22f424c-944d-4146-98b6-d5c187df48b8"/>
    <ds:schemaRef ds:uri="6f893e3a-4a60-4b97-be02-0e6a9cdad41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57EF22C0-6556-4CA7-AAE2-B1D89A73B9F7}">
  <ds:schemaRefs>
    <ds:schemaRef ds:uri="http://www.w3.org/2001/XMLSchema"/>
    <ds:schemaRef ds:uri="http://microsoft.data.visualization.Client.Excel.LState/1.0"/>
  </ds:schemaRefs>
</ds:datastoreItem>
</file>

<file path=customXml/itemProps4.xml><?xml version="1.0" encoding="utf-8"?>
<ds:datastoreItem xmlns:ds="http://schemas.openxmlformats.org/officeDocument/2006/customXml" ds:itemID="{8D2B597B-5892-410D-B652-8A3CC240DBBB}">
  <ds:schemaRefs>
    <ds:schemaRef ds:uri="http://schemas.microsoft.com/sharepoint/v3/contenttype/forms"/>
  </ds:schemaRefs>
</ds:datastoreItem>
</file>

<file path=customXml/itemProps5.xml><?xml version="1.0" encoding="utf-8"?>
<ds:datastoreItem xmlns:ds="http://schemas.openxmlformats.org/officeDocument/2006/customXml" ds:itemID="{C3737346-0AAD-4C95-818B-A8037949FC96}">
  <ds:schemaRefs>
    <ds:schemaRef ds:uri="http://schemas.microsoft.com/office/2006/metadata/properties"/>
    <ds:schemaRef ds:uri="http://schemas.microsoft.com/office/infopath/2007/PartnerControls"/>
  </ds:schemaRefs>
</ds:datastoreItem>
</file>

<file path=customXml/itemProps6.xml><?xml version="1.0" encoding="utf-8"?>
<ds:datastoreItem xmlns:ds="http://schemas.openxmlformats.org/officeDocument/2006/customXml" ds:itemID="{A490E0BC-F0AD-4611-869F-49E0CB04855B}">
  <ds:schemaRefs>
    <ds:schemaRef ds:uri="http://www.w3.org/2001/XMLSchema"/>
    <ds:schemaRef ds:uri="http://microsoft.data.visualization.Client.Excel/1.0"/>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11</vt:i4>
      </vt:variant>
    </vt:vector>
  </HeadingPairs>
  <TitlesOfParts>
    <vt:vector size="17" baseType="lpstr">
      <vt:lpstr>Permits</vt:lpstr>
      <vt:lpstr>Sheet1</vt:lpstr>
      <vt:lpstr>Blank Sheet</vt:lpstr>
      <vt:lpstr>List Options</vt:lpstr>
      <vt:lpstr>Front Page</vt:lpstr>
      <vt:lpstr>Sheet3</vt:lpstr>
      <vt:lpstr>Date</vt:lpstr>
      <vt:lpstr>Day</vt:lpstr>
      <vt:lpstr>DecalNo</vt:lpstr>
      <vt:lpstr>Hours</vt:lpstr>
      <vt:lpstr>Location</vt:lpstr>
      <vt:lpstr>Notes</vt:lpstr>
      <vt:lpstr>PermitNo</vt:lpstr>
      <vt:lpstr>PermitStatus</vt:lpstr>
      <vt:lpstr>PermitType</vt:lpstr>
      <vt:lpstr>Site</vt:lpstr>
      <vt:lpstr>Vendor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Gonda, Celeste</dc:creator>
  <cp:keywords/>
  <dc:description/>
  <cp:lastModifiedBy>Karen Taing</cp:lastModifiedBy>
  <cp:revision/>
  <dcterms:created xsi:type="dcterms:W3CDTF">2016-06-22T22:05:34Z</dcterms:created>
  <dcterms:modified xsi:type="dcterms:W3CDTF">2021-05-04T19:01:43Z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0x010100ADA97441B21CCC40AEFAF9C7A1C3AB5B</vt:lpwstr>
  </property>
</Properties>
</file>