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4940" windowHeight="8640" activeTab="3"/>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MAR!$A$6:$Q$42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I140" i="12"/>
  <c r="G5" i="1" s="1"/>
  <c r="H140" i="12"/>
  <c r="G140"/>
  <c r="B140"/>
  <c r="I136"/>
  <c r="F5" i="1" s="1"/>
  <c r="H136" i="12"/>
  <c r="G136"/>
  <c r="B136"/>
  <c r="I130"/>
  <c r="H130"/>
  <c r="G130"/>
  <c r="B130"/>
  <c r="K89"/>
  <c r="J89"/>
  <c r="G89"/>
  <c r="E89"/>
  <c r="K87"/>
  <c r="J87"/>
  <c r="G87"/>
  <c r="E87"/>
  <c r="K80"/>
  <c r="J80"/>
  <c r="G80"/>
  <c r="E80"/>
  <c r="K78"/>
  <c r="J78"/>
  <c r="G78"/>
  <c r="E78"/>
  <c r="I59"/>
  <c r="I61" s="1"/>
  <c r="H59"/>
  <c r="H61" s="1"/>
  <c r="G59"/>
  <c r="G61" s="1"/>
  <c r="B59"/>
  <c r="B61" s="1"/>
  <c r="I51"/>
  <c r="H51"/>
  <c r="G51"/>
  <c r="B51"/>
  <c r="I49"/>
  <c r="H49"/>
  <c r="G49"/>
  <c r="B49"/>
  <c r="I45"/>
  <c r="H45"/>
  <c r="G45"/>
  <c r="B45"/>
  <c r="I39"/>
  <c r="H39"/>
  <c r="G39"/>
  <c r="B39"/>
  <c r="I31"/>
  <c r="H31"/>
  <c r="G31"/>
  <c r="B31"/>
  <c r="I29"/>
  <c r="H29"/>
  <c r="G29"/>
  <c r="B29"/>
  <c r="I25"/>
  <c r="H25"/>
  <c r="G25"/>
  <c r="B25"/>
  <c r="I23"/>
  <c r="H23"/>
  <c r="G23"/>
  <c r="B23"/>
  <c r="E4" i="1"/>
  <c r="D4"/>
  <c r="C4"/>
  <c r="B4"/>
  <c r="G4"/>
  <c r="F4"/>
  <c r="K40" i="13"/>
  <c r="J40"/>
  <c r="G40"/>
  <c r="K38"/>
  <c r="J38"/>
  <c r="G38"/>
  <c r="K29"/>
  <c r="J29"/>
  <c r="G29"/>
  <c r="K25"/>
  <c r="J25"/>
  <c r="G25"/>
  <c r="K23"/>
  <c r="J23"/>
  <c r="G23"/>
  <c r="K18"/>
  <c r="J18"/>
  <c r="G18"/>
  <c r="K16"/>
  <c r="J16"/>
  <c r="G16"/>
  <c r="E40"/>
  <c r="E38"/>
  <c r="E29"/>
  <c r="E25"/>
  <c r="E23"/>
  <c r="E18"/>
  <c r="E16"/>
  <c r="I162" i="3"/>
  <c r="G3" i="1" s="1"/>
  <c r="I158" i="3"/>
  <c r="F3" i="1" s="1"/>
  <c r="I152" i="3"/>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I66"/>
  <c r="H66"/>
  <c r="D3" i="1" s="1"/>
  <c r="G66" i="3"/>
  <c r="B66"/>
  <c r="B3" i="1" s="1"/>
  <c r="I59" i="3"/>
  <c r="H59"/>
  <c r="G59"/>
  <c r="B59"/>
  <c r="I57"/>
  <c r="H57"/>
  <c r="G57"/>
  <c r="B57"/>
  <c r="I52"/>
  <c r="H52"/>
  <c r="G52"/>
  <c r="B52"/>
  <c r="I48"/>
  <c r="H48"/>
  <c r="G48"/>
  <c r="B48"/>
  <c r="I41"/>
  <c r="H41"/>
  <c r="G41"/>
  <c r="B41"/>
  <c r="I32"/>
  <c r="H32"/>
  <c r="G32"/>
  <c r="B32"/>
  <c r="I30"/>
  <c r="H30"/>
  <c r="G30"/>
  <c r="B30"/>
  <c r="I24"/>
  <c r="H24"/>
  <c r="G24"/>
  <c r="B24"/>
  <c r="I22"/>
  <c r="H22"/>
  <c r="G22"/>
  <c r="B22"/>
  <c r="I168" i="2"/>
  <c r="F2" i="1" s="1"/>
  <c r="I164" i="2"/>
  <c r="G2" i="1" s="1"/>
  <c r="H2" s="1"/>
  <c r="I157" i="2"/>
  <c r="I158" s="1"/>
  <c r="H157"/>
  <c r="H158" s="1"/>
  <c r="G157"/>
  <c r="G158" s="1"/>
  <c r="B157"/>
  <c r="B158" s="1"/>
  <c r="I144"/>
  <c r="H144"/>
  <c r="G144"/>
  <c r="B144"/>
  <c r="I130"/>
  <c r="H130"/>
  <c r="G130"/>
  <c r="B130"/>
  <c r="I121"/>
  <c r="H121"/>
  <c r="G121"/>
  <c r="B121"/>
  <c r="K106"/>
  <c r="J106"/>
  <c r="G106"/>
  <c r="E106"/>
  <c r="K104"/>
  <c r="J104"/>
  <c r="G104"/>
  <c r="E104"/>
  <c r="K100"/>
  <c r="J100"/>
  <c r="G100"/>
  <c r="E100"/>
  <c r="K97"/>
  <c r="J97"/>
  <c r="G97"/>
  <c r="E97"/>
  <c r="K92"/>
  <c r="J92"/>
  <c r="G92"/>
  <c r="E92"/>
  <c r="G85"/>
  <c r="K85"/>
  <c r="J85"/>
  <c r="E85"/>
  <c r="K83"/>
  <c r="J83"/>
  <c r="G83"/>
  <c r="E83"/>
  <c r="B67"/>
  <c r="B2" i="1" s="1"/>
  <c r="I67" i="2"/>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6" i="1"/>
  <c r="H9"/>
  <c r="I6"/>
  <c r="H8"/>
  <c r="I8" s="1"/>
  <c r="H10"/>
  <c r="I10" s="1"/>
  <c r="H11"/>
  <c r="I11" s="1"/>
  <c r="H12"/>
  <c r="I12"/>
  <c r="H13"/>
  <c r="I13" s="1"/>
  <c r="H5" l="1"/>
  <c r="B5"/>
  <c r="E107" i="2"/>
  <c r="J107"/>
  <c r="G107"/>
  <c r="K107"/>
  <c r="H3" i="1"/>
  <c r="G90" i="12"/>
  <c r="K90"/>
  <c r="E90"/>
  <c r="J90"/>
  <c r="G52"/>
  <c r="C5" i="1" s="1"/>
  <c r="I52" i="12"/>
  <c r="E5" i="1" s="1"/>
  <c r="B52" i="12"/>
  <c r="H52"/>
  <c r="D5" i="1" s="1"/>
  <c r="E41" i="13"/>
  <c r="G153" i="3"/>
  <c r="I153"/>
  <c r="B153"/>
  <c r="H153"/>
  <c r="G102"/>
  <c r="K102"/>
  <c r="E102"/>
  <c r="J102"/>
  <c r="C3" i="1"/>
  <c r="E3"/>
  <c r="G60" i="3"/>
  <c r="I60"/>
  <c r="B60"/>
  <c r="H60"/>
  <c r="G60" i="2"/>
  <c r="I60"/>
  <c r="B60"/>
  <c r="H60"/>
  <c r="G69"/>
  <c r="G68" i="3" s="1"/>
  <c r="I69" i="2"/>
  <c r="I68" i="3" s="1"/>
  <c r="B69" i="2"/>
  <c r="B68" i="3" s="1"/>
  <c r="H69" i="2"/>
  <c r="H68" i="3" s="1"/>
  <c r="I9" i="1"/>
  <c r="H7"/>
  <c r="F14"/>
  <c r="I7"/>
  <c r="H4"/>
  <c r="H14" s="1"/>
  <c r="G14"/>
  <c r="D14"/>
  <c r="I3"/>
  <c r="I5" l="1"/>
  <c r="I4"/>
  <c r="C14"/>
  <c r="B14"/>
  <c r="I2"/>
  <c r="E14"/>
  <c r="E15" s="1"/>
  <c r="I14" l="1"/>
</calcChain>
</file>

<file path=xl/sharedStrings.xml><?xml version="1.0" encoding="utf-8"?>
<sst xmlns="http://schemas.openxmlformats.org/spreadsheetml/2006/main" count="2845" uniqueCount="621">
  <si>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</si>
  <si>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</si>
  <si>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</si>
  <si>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</si>
  <si>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</si>
  <si>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</si>
  <si>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</si>
  <si>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</si>
  <si>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</si>
  <si>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</si>
  <si>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</si>
  <si>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</si>
  <si>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</si>
  <si>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</si>
  <si>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</si>
  <si>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</si>
  <si>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</si>
  <si>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</si>
  <si>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</si>
  <si>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</si>
  <si>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</si>
  <si>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</si>
  <si>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</si>
  <si>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</si>
  <si>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</si>
  <si>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</si>
  <si>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</si>
  <si>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</si>
  <si>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</si>
  <si>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</si>
  <si>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</si>
  <si>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</si>
  <si>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</si>
  <si>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</si>
  <si>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</si>
  <si>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</si>
  <si>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</si>
  <si>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</si>
  <si>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</si>
  <si>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</si>
  <si>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</si>
  <si>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</si>
  <si>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</si>
  <si>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</si>
  <si>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</si>
  <si>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</si>
  <si>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</si>
  <si>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</si>
  <si>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</si>
  <si>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</si>
  <si>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</si>
  <si>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</si>
  <si>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</si>
  <si>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</si>
  <si>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</si>
  <si>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</si>
  <si>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</si>
  <si>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</si>
  <si>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</si>
  <si>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</si>
  <si>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</si>
  <si>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</si>
  <si>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</si>
  <si>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</si>
  <si>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</si>
  <si>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</si>
  <si>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</si>
  <si>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</si>
  <si>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</si>
  <si>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</si>
  <si>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</si>
  <si>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</si>
  <si>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</si>
  <si>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</si>
  <si>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</si>
  <si>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</si>
  <si>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</si>
  <si>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</si>
  <si>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</si>
  <si>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</si>
  <si>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</si>
  <si>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</si>
  <si>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</si>
  <si>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</si>
  <si>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</si>
  <si>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</si>
  <si>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</si>
  <si>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</si>
  <si>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</si>
  <si>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</si>
  <si>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</si>
  <si>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</si>
  <si>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</si>
  <si>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</si>
  <si>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</si>
  <si>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</si>
  <si>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</si>
  <si>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</si>
  <si>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</si>
  <si>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</si>
  <si>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</si>
  <si>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</si>
  <si>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</si>
  <si>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</si>
  <si>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</si>
  <si>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</si>
  <si>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</si>
  <si>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</si>
  <si>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</si>
  <si>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</si>
  <si>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6296009</t>
  </si>
  <si>
    <t xml:space="preserve">1140 NW 53RD ST </t>
  </si>
  <si>
    <t>alterations to existing commercial building and addition of accesible lobby building between existing commercial structures, per plan</t>
  </si>
  <si>
    <t>MARK A</t>
  </si>
  <si>
    <t>WARD</t>
  </si>
  <si>
    <t>1936 1ST AVE S</t>
  </si>
  <si>
    <t>98134</t>
  </si>
  <si>
    <t>6302206</t>
  </si>
  <si>
    <t>5309  22ND AVE NW</t>
  </si>
  <si>
    <t>Construct tenant improvements to existing commercial building for upper floor restaurant, per plan.</t>
  </si>
  <si>
    <t>SHANE</t>
  </si>
  <si>
    <t>OPPER</t>
  </si>
  <si>
    <t>2219 NW MARKET ST</t>
  </si>
  <si>
    <t>6302333</t>
  </si>
  <si>
    <t>1531  UTAH AVE S</t>
  </si>
  <si>
    <t>Construction alterations to the 6th floor of existing commercial building per plan.</t>
  </si>
  <si>
    <t>KRIPPAEHNE</t>
  </si>
  <si>
    <t>5209 LAKE WASHINGTON BLVD NE, STE 200</t>
  </si>
  <si>
    <t>6261693</t>
  </si>
  <si>
    <t xml:space="preserve">1305  ALASKAN WAY </t>
  </si>
  <si>
    <t>Install ferris wheel for outdoor sports facility (Pier 57) per plans.</t>
  </si>
  <si>
    <t>JIM</t>
  </si>
  <si>
    <t>TRUEBLOOD</t>
  </si>
  <si>
    <t>PO BOX 595</t>
  </si>
  <si>
    <t>ISSAQUAH</t>
  </si>
  <si>
    <t>98027</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</si>
  <si>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</si>
  <si>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</si>
  <si>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</si>
  <si>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</si>
  <si>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</si>
  <si>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</si>
  <si>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</si>
  <si>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</si>
  <si>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</si>
  <si>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</si>
  <si>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</si>
  <si>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</si>
  <si>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</si>
  <si>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6283656</t>
  </si>
  <si>
    <t>14027  LAKE CITY WAY NE</t>
  </si>
  <si>
    <t>Shoring and excavation for construction of a mixed use building, per plan.</t>
  </si>
  <si>
    <t>2715 67TH CT. SE</t>
  </si>
  <si>
    <t>AUBURN</t>
  </si>
  <si>
    <t>98092</t>
  </si>
  <si>
    <t>6287241</t>
  </si>
  <si>
    <t>5933  6TH AVE S</t>
  </si>
  <si>
    <t>Construct substantial alteration to existing warehouse/office building including mechanical &amp; envelope upgrades and high-pile storage, per plan.</t>
  </si>
  <si>
    <t>RANDY</t>
  </si>
  <si>
    <t>MORGAN</t>
  </si>
  <si>
    <t>1326 5TH AVE #500</t>
  </si>
  <si>
    <t>6292232</t>
  </si>
  <si>
    <t xml:space="preserve">1201  9TH AVE </t>
  </si>
  <si>
    <t>Tenant improvements to ground, 1st and 3rd floor R&amp;D laboratory, per plan. Project includes revisions to mechanical system.</t>
  </si>
  <si>
    <t>BEVERLY</t>
  </si>
  <si>
    <t>TIEDJE</t>
  </si>
  <si>
    <t>710 2ND AVENUE</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</si>
  <si>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</si>
  <si>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</si>
  <si>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</si>
  <si>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</si>
  <si>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</si>
  <si>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</si>
  <si>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</si>
  <si>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</si>
  <si>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</si>
  <si>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</si>
  <si>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</si>
  <si>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</si>
  <si>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</si>
  <si>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6298794</t>
  </si>
  <si>
    <t>8745  GREENWOOD AVE N</t>
  </si>
  <si>
    <t>Remove and replace siding, windows, doors, roofing, decks and deck railings at existing condominium building per plans.</t>
  </si>
  <si>
    <t>KYLE</t>
  </si>
  <si>
    <t>RUDKIN</t>
  </si>
  <si>
    <t>710 2ND AVE SUITE 820</t>
  </si>
  <si>
    <t>6300066</t>
  </si>
  <si>
    <t xml:space="preserve">1201  3RD AVE </t>
  </si>
  <si>
    <t>Blanket Permit for interior non-structural alterations to Union Bank floor 9</t>
  </si>
  <si>
    <t>CHIEN</t>
  </si>
  <si>
    <t>CHEN</t>
  </si>
  <si>
    <t>909 112TH AVE NE</t>
  </si>
  <si>
    <t>6303295</t>
  </si>
  <si>
    <t xml:space="preserve">2001  8TH AVE </t>
  </si>
  <si>
    <t>Blanket permit for interior non-structural alterations to Amazon West 8th, Flrs 15-24</t>
  </si>
  <si>
    <t>1001 4TH AVE STE  440</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</si>
  <si>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</si>
  <si>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</si>
  <si>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</si>
  <si>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</si>
  <si>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</si>
  <si>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</si>
  <si>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</si>
  <si>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</si>
  <si>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</si>
  <si>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6304714</t>
  </si>
  <si>
    <t xml:space="preserve">87  LENORA ST </t>
  </si>
  <si>
    <t>Blanket Permit for interior non-structural alterations to 3rd floor.</t>
  </si>
  <si>
    <t>MATT</t>
  </si>
  <si>
    <t>RUMBAUGH</t>
  </si>
  <si>
    <t>2201 6TH AV SUITE 1405</t>
  </si>
  <si>
    <t>6307244</t>
  </si>
  <si>
    <t>130  QUEEN ANNE AVE N</t>
  </si>
  <si>
    <t>Blanket Permit for interior non-structural alterations for Seattle Housing Authority floors 1,3,4, &amp; 5.</t>
  </si>
  <si>
    <t>1000 2ND AVE</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</si>
  <si>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</si>
  <si>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</si>
  <si>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</si>
  <si>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</si>
  <si>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</si>
  <si>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</si>
  <si>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</si>
  <si>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</si>
  <si>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</si>
  <si>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</si>
  <si>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</si>
  <si>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</si>
  <si>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</si>
  <si>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</si>
  <si>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</si>
  <si>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</si>
  <si>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</si>
  <si>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</si>
  <si>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</si>
  <si>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</si>
  <si>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6147847</t>
  </si>
  <si>
    <t xml:space="preserve">1435  34TH AVE </t>
  </si>
  <si>
    <t>Establish use for and construct mixed use structure (containing live/work units) and carport, occupy per plans.</t>
  </si>
  <si>
    <t>SUSAN</t>
  </si>
  <si>
    <t>JONES</t>
  </si>
  <si>
    <t>911 WESTERN AVENUE SUITE 440</t>
  </si>
  <si>
    <t>6191444</t>
  </si>
  <si>
    <t xml:space="preserve">2601 NE 46TH ST </t>
  </si>
  <si>
    <t>Phased project:  Construction of a retail and restaurant building and partially occupy, per plan</t>
  </si>
  <si>
    <t>HARMON</t>
  </si>
  <si>
    <t>1420 5TH AVE, SUITE 2400</t>
  </si>
  <si>
    <t>6289030</t>
  </si>
  <si>
    <t>717  DEXTER AVE N</t>
  </si>
  <si>
    <t>Phased project: Construction of a residential and retail building and occupy, per plan</t>
  </si>
  <si>
    <t>PATTERSON-O'HARE</t>
  </si>
  <si>
    <t>6133913</t>
  </si>
  <si>
    <t xml:space="preserve">1431 NW 62ND ST </t>
  </si>
  <si>
    <t>LFD TRAO LICENCE ISSUED JAN 9 2012 Establish use as multifamily and construct 6 plex with covered parking occupy per plan.</t>
  </si>
  <si>
    <t>WILLIAM</t>
  </si>
  <si>
    <t>PAGE</t>
  </si>
  <si>
    <t>PO BOX 665</t>
  </si>
  <si>
    <t>FREELAND</t>
  </si>
  <si>
    <t>98249</t>
  </si>
  <si>
    <t>6281021</t>
  </si>
  <si>
    <t xml:space="preserve">315  10TH AVE </t>
  </si>
  <si>
    <t>Establish use as a multi-family structure.  Construct boarding house and occupy, per plans.</t>
  </si>
  <si>
    <t>JAY</t>
  </si>
  <si>
    <t>JANETTE</t>
  </si>
  <si>
    <t>5215 BALLARD AVE NW SUITE 4</t>
  </si>
  <si>
    <t>6241859</t>
  </si>
  <si>
    <t xml:space="preserve">1301  ALASKAN WAY </t>
  </si>
  <si>
    <t>Replace piles and repair northwest and north side of existing pier per plans.</t>
  </si>
  <si>
    <t>KRISTIN</t>
  </si>
  <si>
    <t>NOREEN</t>
  </si>
  <si>
    <t>24916 133RD WAY SE</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</si>
  <si>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</si>
  <si>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</si>
  <si>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</si>
  <si>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</si>
  <si>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</si>
  <si>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</si>
  <si>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</si>
  <si>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</si>
  <si>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</si>
  <si>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</si>
  <si>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</si>
  <si>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</si>
  <si>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</si>
  <si>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</si>
  <si>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</si>
  <si>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</si>
  <si>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</si>
  <si>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6294567</t>
  </si>
  <si>
    <t>Alterations to add assembly spaces (meeting rooms) to north end of 1st floor of existing commercial office building (Amazon) and occupy, per plan.</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</si>
  <si>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</si>
  <si>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</si>
  <si>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</si>
  <si>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</si>
  <si>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</si>
  <si>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</si>
  <si>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</si>
  <si>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6306371</t>
  </si>
  <si>
    <t>4000  15TH AVE NE</t>
  </si>
  <si>
    <t>Construct tenant improvements to existing UW Barkley Hall, 2nd floor Lab 233 per plan</t>
  </si>
  <si>
    <t>SABINA</t>
  </si>
  <si>
    <t>BEG</t>
  </si>
  <si>
    <t>1221 SECOND AVE SUTE 200</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</si>
  <si>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</si>
  <si>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</si>
  <si>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</si>
  <si>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</si>
  <si>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</si>
  <si>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</si>
  <si>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6279933</t>
  </si>
  <si>
    <t>4500  25TH AVE NE</t>
  </si>
  <si>
    <t>Alterations (shell &amp; core) to existing retail building, per plan.</t>
  </si>
  <si>
    <t>MICHAEL</t>
  </si>
  <si>
    <t>WISHKOSKI</t>
  </si>
  <si>
    <t>1301 1ST AVE #301</t>
  </si>
  <si>
    <t>6279459</t>
  </si>
  <si>
    <t>10201  GREENWOOD AVE N</t>
  </si>
  <si>
    <t>Shoring and Excavation for construction of apartment buildings, per plan</t>
  </si>
  <si>
    <t>BRIAN</t>
  </si>
  <si>
    <t>PALIDAR</t>
  </si>
  <si>
    <t>2222 EASTLAKE AVE E</t>
  </si>
  <si>
    <t>98102</t>
  </si>
  <si>
    <t>6285034</t>
  </si>
  <si>
    <t>11336  RIVIERA PL NE</t>
  </si>
  <si>
    <t>Remove existing detached garage and existing residence to first floor framing and construct new 3-story residence on existing foundation, per plans.</t>
  </si>
  <si>
    <t>THEO</t>
  </si>
  <si>
    <t>BERNARDI</t>
  </si>
  <si>
    <t>9228 39TH AVE S</t>
  </si>
  <si>
    <t>98118</t>
  </si>
  <si>
    <t>6302940</t>
  </si>
  <si>
    <t xml:space="preserve">1730  MINOR AVE </t>
  </si>
  <si>
    <t>Blanket Permit for interior non-structural alterations to 17th and 18th floor.</t>
  </si>
  <si>
    <t>SHUNPIN</t>
  </si>
  <si>
    <t>TSENG</t>
  </si>
  <si>
    <t>1200 6TH AV</t>
  </si>
  <si>
    <t>6304309</t>
  </si>
  <si>
    <t xml:space="preserve">1221  MADISON ST </t>
  </si>
  <si>
    <t>Blanket Permit; Construction of T.I.for the Swedish Cancer Institute, floors 5 &amp; 6, Arnold Medical Pavilion.</t>
  </si>
  <si>
    <t>BRAD</t>
  </si>
  <si>
    <t>HINTHORNE</t>
  </si>
  <si>
    <t>1221 2ND AVE  SUITE 200</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</si>
  <si>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</si>
  <si>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</si>
  <si>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</si>
  <si>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</si>
  <si>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</si>
  <si>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</si>
  <si>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</si>
  <si>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</si>
  <si>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</si>
  <si>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</si>
  <si>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</si>
  <si>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</si>
  <si>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</si>
  <si>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</si>
  <si>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</si>
  <si>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</si>
  <si>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</si>
  <si>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</si>
  <si>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</si>
  <si>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</si>
  <si>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</si>
  <si>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</si>
  <si>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</si>
  <si>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</si>
  <si>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</si>
  <si>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</si>
  <si>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</si>
  <si>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</si>
  <si>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</si>
  <si>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</si>
  <si>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</si>
  <si>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</si>
  <si>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</si>
  <si>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</si>
  <si>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</si>
  <si>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</si>
  <si>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</si>
  <si>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</si>
  <si>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</si>
  <si>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</si>
  <si>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</si>
  <si>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</si>
  <si>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</si>
  <si>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</si>
  <si>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</si>
  <si>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</si>
  <si>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6284134</t>
  </si>
  <si>
    <t>4516  7TH AVE NE</t>
  </si>
  <si>
    <t>Establish use as apartment; construct new boarding house, and occupy per plans.</t>
  </si>
  <si>
    <t>CHIP</t>
  </si>
  <si>
    <t>KOUBA</t>
  </si>
  <si>
    <t>203 N 36TH STE SUITE 201</t>
  </si>
  <si>
    <t>SINGLEFAMILY ADD/ALT</t>
  </si>
  <si>
    <t xml:space="preserve"> TOTAL SUM</t>
  </si>
  <si>
    <t>MARCH</t>
  </si>
  <si>
    <t>6299275</t>
  </si>
  <si>
    <t>201  ELLIOTT AVE W</t>
  </si>
  <si>
    <t>Exterior alterations to replace the windows and cladding on the 5th floor of existing commercial building, per plan.</t>
  </si>
  <si>
    <t>6290001</t>
  </si>
  <si>
    <t xml:space="preserve">1307 E SPRING ST </t>
  </si>
  <si>
    <t>Change of use from daycare to congregate living facility and construct addition and substantial alterations to existing structure, occupy per plan.</t>
  </si>
  <si>
    <t>RODERICK</t>
  </si>
  <si>
    <t>BUTLER</t>
  </si>
  <si>
    <t>3218 EASTLAKE AVE E SUITE 1B</t>
  </si>
  <si>
    <t>6296300</t>
  </si>
  <si>
    <t>420  PONTIUS AVE N</t>
  </si>
  <si>
    <t>Shoring and Excavation for construction of west residential and retail building with below grade parking, per plan (Shoring/Excavation for construction of two mixed use buildings, per plan / review &amp; process 2 AP's under 6296300)</t>
  </si>
  <si>
    <t>6298138</t>
  </si>
  <si>
    <t>3801  BEACON AVE S</t>
  </si>
  <si>
    <t>Voluntary seismic upgrade and alterations to "Jefferson Community Center", per plans. (Mechanical included).</t>
  </si>
  <si>
    <t>WAGNER</t>
  </si>
  <si>
    <t>1916 PIKE PLACE  ROOM 221</t>
  </si>
  <si>
    <t>6300710</t>
  </si>
  <si>
    <t>4412  4TH AVE S</t>
  </si>
  <si>
    <t>Construct tenant improvements to existing warehouse per plans. (Mechanical included)</t>
  </si>
  <si>
    <t>6303053</t>
  </si>
  <si>
    <t>Initial tenant improvement to alter a portion of the 12th floor and all of the 11th floor of an existing office building including adding a  convenience stair between floors per plan.</t>
  </si>
  <si>
    <t>6307234</t>
  </si>
  <si>
    <t xml:space="preserve">747  BROADWAY  </t>
  </si>
  <si>
    <t>Interior alterations to 4th floor east tower of existing hospital to imaging and support spaces including mechanical work, per plan</t>
  </si>
  <si>
    <t>AARON</t>
  </si>
  <si>
    <t>MCGARRY</t>
  </si>
  <si>
    <t>710 2ND AVE      SUITE 800</t>
  </si>
  <si>
    <t>6286118</t>
  </si>
  <si>
    <t>2619  4TH AVE N</t>
  </si>
  <si>
    <t>Construct additons and alterations to existing gymnasium (bldg 2) of private school, mechanical permit included, per plan. (Seattle Country Day School.</t>
  </si>
  <si>
    <t>SOUTHERLAND</t>
  </si>
  <si>
    <t>3827 B SOUTH EDMUNDS ST</t>
  </si>
  <si>
    <t>6303754</t>
  </si>
  <si>
    <t>2409  22ND AVE E</t>
  </si>
  <si>
    <t>Construct alterations to existing Elementary School buildings (Montlake Elementary School) per plan. (Mechanical Permit included)</t>
  </si>
  <si>
    <t>STUART</t>
  </si>
  <si>
    <t>STOVIN</t>
  </si>
  <si>
    <t>1725 8TH AVE N</t>
  </si>
  <si>
    <t>98109</t>
  </si>
  <si>
    <t>6303749</t>
  </si>
  <si>
    <t>8720  PHINNEY AVE N</t>
  </si>
  <si>
    <t>Alterations to remove and replace siding, windows, doors, roofing, deck coatings and deck railings at existing condominium building per plans.</t>
  </si>
  <si>
    <t>6307184</t>
  </si>
  <si>
    <t xml:space="preserve">1420  5TH AVE </t>
  </si>
  <si>
    <t>Blanket Permit on floors for interior non-structural alterations to CBRE Floors 16 &amp; 17</t>
  </si>
  <si>
    <t>LEWIS</t>
  </si>
  <si>
    <t>CHU</t>
  </si>
  <si>
    <t>1200 6TH AVE  SUITE 500</t>
  </si>
  <si>
    <t>6311513</t>
  </si>
  <si>
    <t xml:space="preserve">3101  WESTERN AVE </t>
  </si>
  <si>
    <t xml:space="preserve">Blanket Permit for interior non-structural alterations to the 6th, 7th, &amp; 8th floor.  For "C.T.I., per plans._x000D_
_x000D_
</t>
  </si>
  <si>
    <t>6312761</t>
  </si>
  <si>
    <t xml:space="preserve">901  3RD AVE </t>
  </si>
  <si>
    <t>Blanket Permit for tenant improvements 5th floor (CAIC)</t>
  </si>
  <si>
    <t>MARIA</t>
  </si>
  <si>
    <t>ARSAMTO</t>
  </si>
  <si>
    <t>1326 5TH AVE SUITE 500</t>
  </si>
  <si>
    <t>6313517</t>
  </si>
  <si>
    <t xml:space="preserve">701  5TH AVE </t>
  </si>
  <si>
    <t>Blanket Permit for interior non-structural alterations to the 14th floor.  For "TAMARAC" and occupy per plans.</t>
  </si>
  <si>
    <t>MATIN</t>
  </si>
  <si>
    <t>AHMADPANAH</t>
  </si>
  <si>
    <t>6308810</t>
  </si>
  <si>
    <t>325  5TH AVE N</t>
  </si>
  <si>
    <t>Controls modification, replace a boiler and add a heat recovery chiller</t>
  </si>
  <si>
    <t>SETH</t>
  </si>
  <si>
    <t>DAVIS</t>
  </si>
  <si>
    <t>6261239</t>
  </si>
  <si>
    <t xml:space="preserve">2020 NW MARKET ST </t>
  </si>
  <si>
    <t>Establish use as General Retail and Service, Construct Bank (Washington Federal Savings) and occupy per plans (Review and processing for 2 AP's under 6261239)</t>
  </si>
  <si>
    <t>CLIFF</t>
  </si>
  <si>
    <t>HASERT</t>
  </si>
  <si>
    <t>600 UNIVERSITY ST STE 1818</t>
  </si>
  <si>
    <t>6282451</t>
  </si>
  <si>
    <t xml:space="preserve">301 N 107TH ST </t>
  </si>
  <si>
    <t>Construct a 4-story mixed use building with live work units and parking at ground floor and apartments above and occupy, per plan.</t>
  </si>
  <si>
    <t>6292870</t>
  </si>
  <si>
    <t>Phased project: Construction of residential and retail building and occupy, per plan.</t>
  </si>
  <si>
    <t>6213307</t>
  </si>
  <si>
    <t>2808  FAIRVIEW AVE E</t>
  </si>
  <si>
    <t>Construct triplex (Building F). (Establish use and construct three 3-unit townhouse structures with attached garages per plan/review &amp; process 3 AP's under 6213307).</t>
  </si>
  <si>
    <t>6219547</t>
  </si>
  <si>
    <t>2800  FAIRVIEW AVE E</t>
  </si>
  <si>
    <t>Construct triplex (Building G). (Establish use and construct three 3-unit townhouse structures with attached garages per plan/review &amp; process 3 AP's under 62133007).</t>
  </si>
  <si>
    <t>6219548</t>
  </si>
  <si>
    <t>2814  FAIRVIEW AVE E</t>
  </si>
  <si>
    <t>Construct triplex (Building E). (Establish use and construct three 3-unit townhouse structures with attached garages per plan/review &amp; process 3 AP's under 62133007).</t>
  </si>
  <si>
    <t>6279458</t>
  </si>
  <si>
    <t xml:space="preserve">123 N 103RD ST </t>
  </si>
  <si>
    <t>Construction of West apartment building and occupy, per plan</t>
  </si>
  <si>
    <t>6282456</t>
  </si>
  <si>
    <t>8022  15TH AVE NW</t>
  </si>
  <si>
    <t>Construct mixed use multifamily building with live-work units at ground level and parking within structure and occupy per plan.</t>
  </si>
  <si>
    <t>6286283</t>
  </si>
  <si>
    <t xml:space="preserve">975  JOHN ST </t>
  </si>
  <si>
    <t>Construct multifamily residential building with underground parking and accessory amenity spaces on first floor and occupy, per plan.</t>
  </si>
  <si>
    <t>6294344</t>
  </si>
  <si>
    <t>2215  BOYLSTON AVE E</t>
  </si>
  <si>
    <t>Construct West three unit townhouse structure. (Establish use as and Construct two  three-unit townhouse structure per plan/review and process 2 ap's under 6294344)</t>
  </si>
  <si>
    <t xml:space="preserve"> </t>
  </si>
  <si>
    <t>RADIM BLAZEJ</t>
  </si>
  <si>
    <t>900 34TH ST</t>
  </si>
  <si>
    <t>6308734</t>
  </si>
  <si>
    <t>2217  BOYLSTON AVE E</t>
  </si>
  <si>
    <t>Construct East three unit Rowhouse structure. (Establish use as and Construct two  three-unit townhouse structure per plan/review and process 2 ap's under 6294344)</t>
  </si>
  <si>
    <t>6303909</t>
  </si>
  <si>
    <t>5585  KENWOOD PL N</t>
  </si>
  <si>
    <t>Establish use as and construct new Single Family Residence with attached garage, per plan.</t>
  </si>
  <si>
    <t>JOE</t>
  </si>
  <si>
    <t>NAESETH</t>
  </si>
  <si>
    <t>10528 SE 16TH ST</t>
  </si>
  <si>
    <t>SINGLEFAMILY NEW</t>
  </si>
  <si>
    <t>APRIL</t>
  </si>
  <si>
    <t>6288116</t>
  </si>
  <si>
    <t>922  MCGILVRA BLVD E</t>
  </si>
  <si>
    <t>Alterations for landscape improvements and to existing maintenance shed and construct new sports court at "Seattle Tennis Club," per plan.</t>
  </si>
  <si>
    <t>WHALEN</t>
  </si>
  <si>
    <t>1326 5TH AVE #640</t>
  </si>
  <si>
    <t>6301581</t>
  </si>
  <si>
    <t>Office tenant improvements to north portion of 13th floor for US Bank per plans. (Project includes mechanical review).</t>
  </si>
  <si>
    <t>NATE</t>
  </si>
  <si>
    <t>SEMSCH</t>
  </si>
  <si>
    <t>50 SOUTH TENTH ST  SUITE 300</t>
  </si>
  <si>
    <t>MINNEAPOLIS</t>
  </si>
  <si>
    <t>MN</t>
  </si>
  <si>
    <t>55403</t>
  </si>
  <si>
    <t>6308139</t>
  </si>
  <si>
    <t xml:space="preserve">700  5TH AVE </t>
  </si>
  <si>
    <t>Repair roofs of existing office building (Seattle Municipal Tower) per plan.</t>
  </si>
  <si>
    <t>ANDRE</t>
  </si>
  <si>
    <t>COPPIN</t>
  </si>
  <si>
    <t>6161 NE 175TH ST SUITE 101</t>
  </si>
  <si>
    <t>KENMORE</t>
  </si>
  <si>
    <t>98028</t>
  </si>
  <si>
    <t>6308575</t>
  </si>
  <si>
    <t>Tenant improvements to 29th &amp; 30th floor for office (stokes lawrence), new convience  stair per plan.</t>
  </si>
  <si>
    <t>CRAIG</t>
  </si>
  <si>
    <t>KNEBEL</t>
  </si>
  <si>
    <t>2333 3RD AVE</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</si>
  <si>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</si>
  <si>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</si>
  <si>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</si>
  <si>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</si>
  <si>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</si>
  <si>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</si>
  <si>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</si>
  <si>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</si>
  <si>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</si>
  <si>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</si>
  <si>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</si>
  <si>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6309758</t>
  </si>
  <si>
    <t xml:space="preserve">601 N 34TH ST </t>
  </si>
  <si>
    <t>Tenant improvements to 4th floor of existing office building, per plan.</t>
  </si>
  <si>
    <t>MARTIN</t>
  </si>
  <si>
    <t>GRUBE</t>
  </si>
  <si>
    <t>909  112TH AVE NE SUITE 206</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</si>
  <si>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</si>
  <si>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</si>
  <si>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</si>
  <si>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</si>
  <si>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</si>
  <si>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6262954</t>
  </si>
  <si>
    <t xml:space="preserve">1522  12TH AVE </t>
  </si>
  <si>
    <t>Construct addition and substantial alterations to change use from retail/office to restaurant and occupy per plan.</t>
  </si>
  <si>
    <t>HIROSHI</t>
  </si>
  <si>
    <t>MATSUBARA</t>
  </si>
  <si>
    <t>1927 E MCGRAW ST</t>
  </si>
  <si>
    <t>98112</t>
  </si>
  <si>
    <t>6295074</t>
  </si>
  <si>
    <t xml:space="preserve">1300 W NICKERSON ST </t>
  </si>
  <si>
    <t>Construct 4 story addition to existing mini-storage warehouse and occupy per plans.</t>
  </si>
  <si>
    <t>JEFFREY</t>
  </si>
  <si>
    <t>ARAUCTO</t>
  </si>
  <si>
    <t>311 1ST AVE S     SUITE 300</t>
  </si>
  <si>
    <t>6298562</t>
  </si>
  <si>
    <t xml:space="preserve">910 SW SPOKANE ST </t>
  </si>
  <si>
    <t>Construct interior alterations to existing office building, and occupy per plans.</t>
  </si>
  <si>
    <t>DOUG</t>
  </si>
  <si>
    <t>LEIGH</t>
  </si>
  <si>
    <t>1201 ALASKAN WAY STE 200, PIER 56</t>
  </si>
  <si>
    <t>6305113</t>
  </si>
  <si>
    <t>530  FAIRVIEW AVE N</t>
  </si>
  <si>
    <t>Establish use as office/lab and construct alterations to basement of existing office building per plan. (Mechanical Permit included)</t>
  </si>
  <si>
    <t>STEPHEN</t>
  </si>
  <si>
    <t>WOOD</t>
  </si>
  <si>
    <t>1124 EASTLAKE AV EAST #201</t>
  </si>
  <si>
    <t>6301810</t>
  </si>
  <si>
    <t xml:space="preserve">520 NE RAVENNA BLVD </t>
  </si>
  <si>
    <t>Alterations to existing public school, per plan.</t>
  </si>
  <si>
    <t>HORTON</t>
  </si>
  <si>
    <t>4000 DELRIDGE WAY SW #200</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</si>
  <si>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</si>
  <si>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</si>
  <si>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</si>
  <si>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</si>
  <si>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</si>
  <si>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</si>
  <si>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</si>
  <si>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</si>
  <si>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</si>
  <si>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</si>
  <si>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</si>
  <si>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</si>
  <si>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</si>
  <si>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</si>
  <si>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</si>
  <si>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</si>
  <si>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</si>
  <si>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</si>
  <si>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</si>
  <si>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</si>
  <si>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6291254</t>
  </si>
  <si>
    <t xml:space="preserve">160  20TH AVE </t>
  </si>
  <si>
    <t>Establish use as apartment and construct 16 unit apartments building per plan</t>
  </si>
  <si>
    <t>RICO</t>
  </si>
  <si>
    <t>QUIRINDONGO</t>
  </si>
  <si>
    <t>106 LENORA ST</t>
  </si>
  <si>
    <t>6282163</t>
  </si>
  <si>
    <t>1115  MCGILVRA BLVD E</t>
  </si>
  <si>
    <t>Establish use as and construct a new single family residence with attached garage, per plan.</t>
  </si>
  <si>
    <t>PAUL</t>
  </si>
  <si>
    <t>MOON</t>
  </si>
  <si>
    <t>4616 25TH AVE NE #177</t>
  </si>
  <si>
    <t>98105</t>
  </si>
  <si>
    <t>Action/
Decision Type</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</si>
</sst>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0;#,##0;0"/>
    <numFmt numFmtId="166" formatCode="\$#,##0.00;[Red]&quot;($&quot;#,##0.00\);\$0.00"/>
  </numFmts>
  <fonts count="29">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theme="0" tint="-0.249977111117893"/>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8">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0" fontId="25" fillId="0" borderId="0" xfId="0" applyFont="1"/>
    <xf numFmtId="44" fontId="4" fillId="0" borderId="4" xfId="2" applyFont="1" applyFill="1" applyBorder="1"/>
    <xf numFmtId="0" fontId="0" fillId="0" borderId="0" xfId="0" applyAlignment="1"/>
    <xf numFmtId="44" fontId="0" fillId="0" borderId="0" xfId="2" applyFont="1"/>
    <xf numFmtId="44" fontId="15" fillId="2" borderId="10" xfId="2" applyFont="1" applyFill="1" applyBorder="1" applyAlignment="1">
      <alignment horizontal="left" vertical="top" wrapText="1"/>
    </xf>
    <xf numFmtId="0" fontId="1" fillId="0" borderId="0" xfId="0" applyFont="1"/>
    <xf numFmtId="165" fontId="9" fillId="3"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166" fontId="9" fillId="3" borderId="10" xfId="0" applyNumberFormat="1"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5" fillId="2" borderId="10" xfId="0" applyFont="1" applyFill="1" applyBorder="1" applyAlignment="1">
      <alignment horizontal="left" vertical="top"/>
    </xf>
    <xf numFmtId="166" fontId="8" fillId="3" borderId="10" xfId="0" applyNumberFormat="1" applyFont="1" applyFill="1" applyBorder="1" applyAlignment="1">
      <alignment horizontal="right" vertical="top"/>
    </xf>
    <xf numFmtId="166" fontId="10" fillId="3" borderId="10" xfId="0" applyNumberFormat="1" applyFont="1" applyFill="1" applyBorder="1" applyAlignment="1">
      <alignment horizontal="right" vertical="top"/>
    </xf>
    <xf numFmtId="0" fontId="27" fillId="3" borderId="1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0" xfId="0" applyFont="1" applyFill="1" applyBorder="1" applyAlignment="1">
      <alignment horizontal="right" vertical="center"/>
    </xf>
    <xf numFmtId="165" fontId="27" fillId="3" borderId="10" xfId="0" applyNumberFormat="1" applyFont="1" applyFill="1" applyBorder="1" applyAlignment="1">
      <alignment horizontal="right" vertical="center"/>
    </xf>
    <xf numFmtId="44" fontId="27" fillId="3" borderId="10" xfId="2" applyFont="1" applyFill="1" applyBorder="1" applyAlignment="1">
      <alignment horizontal="right" vertical="center"/>
    </xf>
    <xf numFmtId="0" fontId="22" fillId="0" borderId="2" xfId="0" applyFont="1" applyBorder="1" applyAlignment="1">
      <alignment wrapText="1"/>
    </xf>
    <xf numFmtId="0" fontId="22" fillId="0" borderId="3" xfId="0" applyFont="1" applyBorder="1" applyAlignment="1">
      <alignment wrapText="1"/>
    </xf>
    <xf numFmtId="0" fontId="22" fillId="0" borderId="0" xfId="0" applyFont="1" applyBorder="1" applyAlignment="1">
      <alignment wrapText="1"/>
    </xf>
    <xf numFmtId="0" fontId="22" fillId="0" borderId="5" xfId="0" applyFont="1" applyBorder="1" applyAlignment="1">
      <alignment wrapText="1"/>
    </xf>
    <xf numFmtId="0" fontId="22" fillId="3" borderId="10" xfId="0" applyFont="1" applyFill="1" applyBorder="1" applyAlignment="1">
      <alignment horizontal="left" vertical="top" wrapText="1"/>
    </xf>
    <xf numFmtId="0" fontId="23" fillId="3" borderId="10" xfId="0" applyFont="1" applyFill="1" applyBorder="1" applyAlignment="1">
      <alignment horizontal="left" vertical="center" wrapText="1"/>
    </xf>
    <xf numFmtId="0" fontId="22" fillId="0" borderId="0" xfId="0" applyFont="1" applyAlignment="1">
      <alignment wrapText="1"/>
    </xf>
    <xf numFmtId="44" fontId="22" fillId="0" borderId="2" xfId="2" applyFont="1" applyBorder="1" applyAlignment="1">
      <alignment wrapText="1"/>
    </xf>
    <xf numFmtId="44" fontId="22" fillId="0" borderId="0" xfId="2" applyFont="1" applyBorder="1" applyAlignment="1">
      <alignment wrapText="1"/>
    </xf>
    <xf numFmtId="165" fontId="22" fillId="3" borderId="10" xfId="0" applyNumberFormat="1" applyFont="1" applyFill="1" applyBorder="1" applyAlignment="1">
      <alignment horizontal="right" vertical="top" wrapText="1"/>
    </xf>
    <xf numFmtId="44" fontId="22" fillId="3" borderId="10" xfId="2" applyFont="1" applyFill="1" applyBorder="1" applyAlignment="1">
      <alignment horizontal="right" vertical="top" wrapText="1"/>
    </xf>
    <xf numFmtId="0" fontId="23" fillId="0" borderId="0" xfId="0" applyNumberFormat="1" applyFont="1" applyAlignment="1">
      <alignment wrapText="1"/>
    </xf>
    <xf numFmtId="165" fontId="23" fillId="3" borderId="10" xfId="0" applyNumberFormat="1" applyFont="1" applyFill="1" applyBorder="1" applyAlignment="1">
      <alignment horizontal="right" vertical="top" wrapText="1"/>
    </xf>
    <xf numFmtId="44" fontId="23" fillId="3" borderId="10" xfId="2" applyFont="1" applyFill="1" applyBorder="1" applyAlignment="1">
      <alignment horizontal="right" vertical="top" wrapText="1"/>
    </xf>
    <xf numFmtId="0" fontId="23" fillId="3" borderId="10" xfId="0" applyFont="1" applyFill="1" applyBorder="1" applyAlignment="1">
      <alignment horizontal="right" vertical="center" wrapText="1"/>
    </xf>
    <xf numFmtId="165" fontId="23" fillId="3" borderId="10" xfId="0" applyNumberFormat="1" applyFont="1" applyFill="1" applyBorder="1" applyAlignment="1">
      <alignment horizontal="right" vertical="center" wrapText="1"/>
    </xf>
    <xf numFmtId="44" fontId="23" fillId="3" borderId="10" xfId="2" applyFont="1" applyFill="1" applyBorder="1" applyAlignment="1">
      <alignment horizontal="right" vertical="center" wrapText="1"/>
    </xf>
    <xf numFmtId="0" fontId="23" fillId="0" borderId="0" xfId="0" applyFont="1" applyAlignment="1">
      <alignment wrapText="1"/>
    </xf>
    <xf numFmtId="44" fontId="22" fillId="0" borderId="0" xfId="2" applyFont="1" applyAlignment="1">
      <alignment wrapText="1"/>
    </xf>
    <xf numFmtId="0" fontId="23" fillId="0" borderId="1" xfId="0" applyFont="1" applyBorder="1" applyAlignment="1"/>
    <xf numFmtId="0" fontId="23" fillId="0" borderId="2" xfId="0" applyFont="1" applyBorder="1" applyAlignment="1"/>
    <xf numFmtId="0" fontId="22" fillId="0" borderId="2" xfId="0" applyFont="1" applyBorder="1" applyAlignment="1"/>
    <xf numFmtId="0" fontId="23" fillId="0" borderId="4" xfId="0" applyFont="1" applyBorder="1" applyAlignment="1"/>
    <xf numFmtId="0" fontId="23" fillId="0" borderId="0" xfId="0" applyFont="1" applyBorder="1" applyAlignment="1"/>
    <xf numFmtId="0" fontId="22" fillId="0" borderId="0" xfId="0" applyFont="1" applyBorder="1" applyAlignment="1"/>
    <xf numFmtId="17" fontId="23" fillId="0" borderId="4" xfId="0" applyNumberFormat="1" applyFont="1" applyBorder="1" applyAlignment="1"/>
    <xf numFmtId="0" fontId="23" fillId="4" borderId="10" xfId="0" applyFont="1" applyFill="1" applyBorder="1" applyAlignment="1">
      <alignment horizontal="left" vertical="top" wrapText="1"/>
    </xf>
    <xf numFmtId="44" fontId="23" fillId="4" borderId="10" xfId="2" applyFont="1"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C3" sqref="C3"/>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272</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t="e">
        <f>+MAR!#REF!</f>
        <v>#REF!</v>
      </c>
      <c r="C4" s="54" t="e">
        <f>+MAR!#REF!</f>
        <v>#REF!</v>
      </c>
      <c r="D4" t="e">
        <f>+MAR!#REF!</f>
        <v>#REF!</v>
      </c>
      <c r="E4" t="e">
        <f>+MAR!#REF!</f>
        <v>#REF!</v>
      </c>
      <c r="F4" t="e">
        <f>+MAR!#REF!</f>
        <v>#REF!</v>
      </c>
      <c r="G4" t="e">
        <f>+MAR!#REF!</f>
        <v>#REF!</v>
      </c>
      <c r="H4" t="e">
        <f t="shared" si="0"/>
        <v>#REF!</v>
      </c>
      <c r="I4" t="e">
        <f t="shared" si="1"/>
        <v>#REF!</v>
      </c>
    </row>
    <row r="5" spans="1:9">
      <c r="A5" s="20" t="s">
        <v>15</v>
      </c>
      <c r="B5">
        <f>+APR!B59</f>
        <v>566</v>
      </c>
      <c r="C5" s="122">
        <f>+APR!G52</f>
        <v>131074748</v>
      </c>
      <c r="D5">
        <f>+APR!H52</f>
        <v>17</v>
      </c>
      <c r="E5">
        <f>+APR!I52</f>
        <v>514</v>
      </c>
      <c r="F5">
        <f>+APR!I136</f>
        <v>36</v>
      </c>
      <c r="G5">
        <f>+APR!I140</f>
        <v>457</v>
      </c>
      <c r="H5">
        <f t="shared" si="0"/>
        <v>493</v>
      </c>
      <c r="I5">
        <f t="shared" si="1"/>
        <v>21</v>
      </c>
    </row>
    <row r="6" spans="1:9">
      <c r="A6" s="20" t="s">
        <v>16</v>
      </c>
      <c r="H6">
        <f t="shared" si="0"/>
        <v>0</v>
      </c>
      <c r="I6">
        <f t="shared" si="1"/>
        <v>0</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t="e">
        <f>SUM(B2:B13)</f>
        <v>#REF!</v>
      </c>
      <c r="C14" s="22" t="e">
        <f t="shared" ref="C14:H14" si="2">SUM(C2:C13)</f>
        <v>#REF!</v>
      </c>
      <c r="D14" s="25" t="e">
        <f t="shared" si="2"/>
        <v>#REF!</v>
      </c>
      <c r="E14" s="25" t="e">
        <f t="shared" si="2"/>
        <v>#REF!</v>
      </c>
      <c r="F14" s="25" t="e">
        <f t="shared" si="2"/>
        <v>#REF!</v>
      </c>
      <c r="G14" s="25" t="e">
        <f t="shared" si="2"/>
        <v>#REF!</v>
      </c>
      <c r="H14" s="25" t="e">
        <f t="shared" si="2"/>
        <v>#REF!</v>
      </c>
      <c r="I14" s="25" t="e">
        <f>+E14-H14</f>
        <v>#REF!</v>
      </c>
    </row>
    <row r="15" spans="1:9">
      <c r="B15" t="s">
        <v>34</v>
      </c>
      <c r="D15" s="19"/>
      <c r="E15" s="25" t="e">
        <f>+E14-D14</f>
        <v>#REF!</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Q168"/>
  <sheetViews>
    <sheetView topLeftCell="K68" workbookViewId="0">
      <selection activeCell="R68" sqref="R1:T104857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17">
      <c r="A65" s="23" t="s">
        <v>31</v>
      </c>
      <c r="B65" s="27">
        <v>130</v>
      </c>
      <c r="G65" s="29">
        <v>12728269</v>
      </c>
      <c r="H65" s="27">
        <v>1</v>
      </c>
      <c r="I65" s="27">
        <v>71</v>
      </c>
      <c r="J65" s="20"/>
    </row>
    <row r="66" spans="1:17">
      <c r="A66" s="23" t="s">
        <v>32</v>
      </c>
      <c r="B66" s="27">
        <v>85</v>
      </c>
      <c r="G66" s="29">
        <v>104842070</v>
      </c>
      <c r="H66" s="27">
        <v>0</v>
      </c>
      <c r="I66" s="27">
        <v>377</v>
      </c>
    </row>
    <row r="67" spans="1:17">
      <c r="A67" s="23" t="s">
        <v>33</v>
      </c>
      <c r="B67" s="24">
        <f>SUM(B63:B66)</f>
        <v>517</v>
      </c>
      <c r="C67" s="3"/>
      <c r="D67" s="3"/>
      <c r="E67" s="3"/>
      <c r="F67" s="3"/>
      <c r="G67" s="51">
        <f>SUM(G63:G66)</f>
        <v>124023648</v>
      </c>
      <c r="H67" s="24">
        <f>SUM(H63:H66)</f>
        <v>27</v>
      </c>
      <c r="I67" s="24">
        <f>SUM(I63:I66)</f>
        <v>453</v>
      </c>
    </row>
    <row r="68" spans="1:17">
      <c r="A68" s="23"/>
      <c r="B68" s="24"/>
      <c r="C68" s="3"/>
      <c r="D68" s="3"/>
      <c r="E68" s="3"/>
      <c r="F68" s="3"/>
      <c r="G68" s="51"/>
      <c r="H68" s="24"/>
      <c r="I68" s="24"/>
    </row>
    <row r="69" spans="1:17" ht="13.5" thickBot="1">
      <c r="A69" s="15" t="s">
        <v>80</v>
      </c>
      <c r="B69" s="16">
        <f>+B67</f>
        <v>517</v>
      </c>
      <c r="C69" s="17"/>
      <c r="D69" s="17"/>
      <c r="E69" s="17"/>
      <c r="F69" s="17"/>
      <c r="G69" s="52">
        <f>+G67</f>
        <v>124023648</v>
      </c>
      <c r="H69" s="16">
        <f>+H67</f>
        <v>27</v>
      </c>
      <c r="I69" s="16">
        <f>+I67</f>
        <v>453</v>
      </c>
    </row>
    <row r="71" spans="1:17"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row>
    <row r="72" spans="1:17" s="59" customFormat="1">
      <c r="A72" s="57" t="s">
        <v>91</v>
      </c>
      <c r="B72" s="57" t="s">
        <v>0</v>
      </c>
      <c r="C72" s="57" t="s">
        <v>6</v>
      </c>
      <c r="D72" s="57" t="s">
        <v>76</v>
      </c>
      <c r="E72" s="58">
        <v>1</v>
      </c>
      <c r="F72" s="57" t="s">
        <v>110</v>
      </c>
      <c r="G72" s="74">
        <v>780000</v>
      </c>
      <c r="H72" s="57" t="s">
        <v>111</v>
      </c>
      <c r="I72" s="57" t="s">
        <v>112</v>
      </c>
      <c r="J72" s="58">
        <v>0</v>
      </c>
      <c r="K72" s="58">
        <v>0</v>
      </c>
      <c r="L72" s="57" t="s">
        <v>113</v>
      </c>
      <c r="M72" s="57" t="s">
        <v>114</v>
      </c>
      <c r="N72" s="57" t="s">
        <v>115</v>
      </c>
      <c r="O72" s="57" t="s">
        <v>26</v>
      </c>
      <c r="P72" s="57" t="s">
        <v>27</v>
      </c>
      <c r="Q72" s="57" t="s">
        <v>116</v>
      </c>
    </row>
    <row r="73" spans="1:17" s="59" customFormat="1">
      <c r="A73" s="57" t="s">
        <v>91</v>
      </c>
      <c r="B73" s="57" t="s">
        <v>0</v>
      </c>
      <c r="C73" s="57" t="s">
        <v>6</v>
      </c>
      <c r="D73" s="57" t="s">
        <v>76</v>
      </c>
      <c r="E73" s="58">
        <v>1</v>
      </c>
      <c r="F73" s="57" t="s">
        <v>117</v>
      </c>
      <c r="G73" s="74">
        <v>569700</v>
      </c>
      <c r="H73" s="57" t="s">
        <v>118</v>
      </c>
      <c r="I73" s="57" t="s">
        <v>119</v>
      </c>
      <c r="J73" s="58">
        <v>0</v>
      </c>
      <c r="K73" s="58">
        <v>0</v>
      </c>
      <c r="L73" s="57" t="s">
        <v>120</v>
      </c>
      <c r="M73" s="57" t="s">
        <v>121</v>
      </c>
      <c r="N73" s="57" t="s">
        <v>122</v>
      </c>
      <c r="O73" s="57" t="s">
        <v>26</v>
      </c>
      <c r="P73" s="57" t="s">
        <v>27</v>
      </c>
      <c r="Q73" s="57" t="s">
        <v>67</v>
      </c>
    </row>
    <row r="74" spans="1:17" s="59" customFormat="1">
      <c r="A74" s="57" t="s">
        <v>91</v>
      </c>
      <c r="B74" s="57" t="s">
        <v>0</v>
      </c>
      <c r="C74" s="57" t="s">
        <v>6</v>
      </c>
      <c r="D74" s="57" t="s">
        <v>76</v>
      </c>
      <c r="E74" s="58">
        <v>1</v>
      </c>
      <c r="F74" s="57" t="s">
        <v>123</v>
      </c>
      <c r="G74" s="74">
        <v>750000</v>
      </c>
      <c r="H74" s="57" t="s">
        <v>124</v>
      </c>
      <c r="I74" s="57" t="s">
        <v>125</v>
      </c>
      <c r="J74" s="58">
        <v>0</v>
      </c>
      <c r="K74" s="58">
        <v>0</v>
      </c>
      <c r="L74" s="57" t="s">
        <v>54</v>
      </c>
      <c r="M74" s="57" t="s">
        <v>126</v>
      </c>
      <c r="N74" s="57" t="s">
        <v>127</v>
      </c>
      <c r="O74" s="57" t="s">
        <v>55</v>
      </c>
      <c r="P74" s="57" t="s">
        <v>27</v>
      </c>
      <c r="Q74" s="57" t="s">
        <v>56</v>
      </c>
    </row>
    <row r="75" spans="1:17" s="59" customFormat="1">
      <c r="A75" s="57" t="s">
        <v>91</v>
      </c>
      <c r="B75" s="57" t="s">
        <v>75</v>
      </c>
      <c r="C75" s="57" t="s">
        <v>6</v>
      </c>
      <c r="D75" s="57" t="s">
        <v>76</v>
      </c>
      <c r="E75" s="58">
        <v>1</v>
      </c>
      <c r="F75" s="57" t="s">
        <v>128</v>
      </c>
      <c r="G75" s="74">
        <v>2500000</v>
      </c>
      <c r="H75" s="57" t="s">
        <v>129</v>
      </c>
      <c r="I75" s="57" t="s">
        <v>130</v>
      </c>
      <c r="J75" s="58">
        <v>0</v>
      </c>
      <c r="K75" s="58">
        <v>0</v>
      </c>
      <c r="L75" s="57" t="s">
        <v>131</v>
      </c>
      <c r="M75" s="57" t="s">
        <v>132</v>
      </c>
      <c r="N75" s="57" t="s">
        <v>133</v>
      </c>
      <c r="O75" s="57" t="s">
        <v>134</v>
      </c>
      <c r="P75" s="57" t="s">
        <v>27</v>
      </c>
      <c r="Q75" s="57" t="s">
        <v>135</v>
      </c>
    </row>
    <row r="76" spans="1:17" s="59" customFormat="1">
      <c r="A76" s="57" t="s">
        <v>91</v>
      </c>
      <c r="B76" s="57" t="s">
        <v>75</v>
      </c>
      <c r="C76" s="57" t="s">
        <v>6</v>
      </c>
      <c r="D76" s="57" t="s">
        <v>76</v>
      </c>
      <c r="E76" s="58">
        <v>1</v>
      </c>
      <c r="F76" s="57" t="s">
        <v>136</v>
      </c>
      <c r="G76" s="74">
        <v>6300000</v>
      </c>
      <c r="H76" s="57" t="s">
        <v>137</v>
      </c>
      <c r="I76" s="57" t="s">
        <v>138</v>
      </c>
      <c r="J76" s="58">
        <v>0</v>
      </c>
      <c r="K76" s="58">
        <v>0</v>
      </c>
      <c r="L76" s="57" t="s">
        <v>139</v>
      </c>
      <c r="M76" s="57" t="s">
        <v>140</v>
      </c>
      <c r="N76" s="57" t="s">
        <v>141</v>
      </c>
      <c r="O76" s="57" t="s">
        <v>65</v>
      </c>
      <c r="P76" s="57" t="s">
        <v>27</v>
      </c>
      <c r="Q76" s="57" t="s">
        <v>142</v>
      </c>
    </row>
    <row r="77" spans="1:17" s="59" customFormat="1">
      <c r="A77" s="57" t="s">
        <v>91</v>
      </c>
      <c r="B77" s="57" t="s">
        <v>75</v>
      </c>
      <c r="C77" s="57" t="s">
        <v>6</v>
      </c>
      <c r="D77" s="57" t="s">
        <v>76</v>
      </c>
      <c r="E77" s="58">
        <v>1</v>
      </c>
      <c r="F77" s="57" t="s">
        <v>143</v>
      </c>
      <c r="G77" s="74">
        <v>9300000</v>
      </c>
      <c r="H77" s="57" t="s">
        <v>144</v>
      </c>
      <c r="I77" s="57" t="s">
        <v>145</v>
      </c>
      <c r="J77" s="58">
        <v>0</v>
      </c>
      <c r="K77" s="58">
        <v>0</v>
      </c>
      <c r="L77" s="57" t="s">
        <v>146</v>
      </c>
      <c r="M77" s="57" t="s">
        <v>147</v>
      </c>
      <c r="N77" s="57" t="s">
        <v>148</v>
      </c>
      <c r="O77" s="57" t="s">
        <v>26</v>
      </c>
      <c r="P77" s="57" t="s">
        <v>27</v>
      </c>
      <c r="Q77" s="57" t="s">
        <v>52</v>
      </c>
    </row>
    <row r="78" spans="1:17" s="59" customFormat="1">
      <c r="A78" s="57" t="s">
        <v>91</v>
      </c>
      <c r="B78" s="57" t="s">
        <v>75</v>
      </c>
      <c r="C78" s="57" t="s">
        <v>6</v>
      </c>
      <c r="D78" s="57" t="s">
        <v>76</v>
      </c>
      <c r="E78" s="58">
        <v>1</v>
      </c>
      <c r="F78" s="57" t="s">
        <v>149</v>
      </c>
      <c r="G78" s="74">
        <v>1300000</v>
      </c>
      <c r="H78" s="57" t="s">
        <v>150</v>
      </c>
      <c r="I78" s="57" t="s">
        <v>151</v>
      </c>
      <c r="J78" s="58">
        <v>0</v>
      </c>
      <c r="K78" s="58">
        <v>320</v>
      </c>
      <c r="L78" s="57" t="s">
        <v>50</v>
      </c>
      <c r="M78" s="57" t="s">
        <v>48</v>
      </c>
      <c r="N78" s="57" t="s">
        <v>152</v>
      </c>
      <c r="O78" s="57" t="s">
        <v>153</v>
      </c>
      <c r="P78" s="57" t="s">
        <v>27</v>
      </c>
      <c r="Q78" s="57" t="s">
        <v>154</v>
      </c>
    </row>
    <row r="79" spans="1:17" s="59" customFormat="1">
      <c r="A79" s="57" t="s">
        <v>91</v>
      </c>
      <c r="B79" s="57" t="s">
        <v>75</v>
      </c>
      <c r="C79" s="57" t="s">
        <v>6</v>
      </c>
      <c r="D79" s="57" t="s">
        <v>76</v>
      </c>
      <c r="E79" s="58">
        <v>1</v>
      </c>
      <c r="F79" s="57" t="s">
        <v>155</v>
      </c>
      <c r="G79" s="74">
        <v>2500000</v>
      </c>
      <c r="H79" s="57" t="s">
        <v>156</v>
      </c>
      <c r="I79" s="57" t="s">
        <v>157</v>
      </c>
      <c r="J79" s="58">
        <v>0</v>
      </c>
      <c r="K79" s="58">
        <v>0</v>
      </c>
      <c r="L79" s="57" t="s">
        <v>158</v>
      </c>
      <c r="M79" s="57" t="s">
        <v>159</v>
      </c>
      <c r="N79" s="57" t="s">
        <v>160</v>
      </c>
      <c r="O79" s="57" t="s">
        <v>26</v>
      </c>
      <c r="P79" s="57" t="s">
        <v>27</v>
      </c>
      <c r="Q79" s="57" t="s">
        <v>52</v>
      </c>
    </row>
    <row r="80" spans="1:17" s="59" customFormat="1">
      <c r="A80" s="57" t="s">
        <v>91</v>
      </c>
      <c r="B80" s="57" t="s">
        <v>75</v>
      </c>
      <c r="C80" s="57" t="s">
        <v>6</v>
      </c>
      <c r="D80" s="57" t="s">
        <v>76</v>
      </c>
      <c r="E80" s="58">
        <v>1</v>
      </c>
      <c r="F80" s="57" t="s">
        <v>161</v>
      </c>
      <c r="G80" s="74">
        <v>1525820</v>
      </c>
      <c r="H80" s="57" t="s">
        <v>162</v>
      </c>
      <c r="I80" s="57" t="s">
        <v>163</v>
      </c>
      <c r="J80" s="58">
        <v>0</v>
      </c>
      <c r="K80" s="58">
        <v>0</v>
      </c>
      <c r="L80" s="57" t="s">
        <v>164</v>
      </c>
      <c r="M80" s="57" t="s">
        <v>165</v>
      </c>
      <c r="N80" s="57" t="s">
        <v>166</v>
      </c>
      <c r="O80" s="57" t="s">
        <v>26</v>
      </c>
      <c r="P80" s="57" t="s">
        <v>27</v>
      </c>
      <c r="Q80" s="57" t="s">
        <v>49</v>
      </c>
    </row>
    <row r="81" spans="1:17" s="59" customFormat="1">
      <c r="A81" s="57" t="s">
        <v>91</v>
      </c>
      <c r="B81" s="57" t="s">
        <v>75</v>
      </c>
      <c r="C81" s="57" t="s">
        <v>6</v>
      </c>
      <c r="D81" s="57" t="s">
        <v>76</v>
      </c>
      <c r="E81" s="58">
        <v>1</v>
      </c>
      <c r="F81" s="57" t="s">
        <v>167</v>
      </c>
      <c r="G81" s="74">
        <v>1050000</v>
      </c>
      <c r="H81" s="57" t="s">
        <v>168</v>
      </c>
      <c r="I81" s="57" t="s">
        <v>169</v>
      </c>
      <c r="J81" s="58">
        <v>0</v>
      </c>
      <c r="K81" s="58">
        <v>0</v>
      </c>
      <c r="L81" s="57" t="s">
        <v>170</v>
      </c>
      <c r="M81" s="57" t="s">
        <v>171</v>
      </c>
      <c r="N81" s="57" t="s">
        <v>172</v>
      </c>
      <c r="O81" s="57" t="s">
        <v>26</v>
      </c>
      <c r="P81" s="57" t="s">
        <v>27</v>
      </c>
      <c r="Q81" s="57" t="s">
        <v>49</v>
      </c>
    </row>
    <row r="82" spans="1:17" s="59" customFormat="1">
      <c r="A82" s="57" t="s">
        <v>91</v>
      </c>
      <c r="B82" s="57" t="s">
        <v>75</v>
      </c>
      <c r="C82" s="57" t="s">
        <v>6</v>
      </c>
      <c r="D82" s="57" t="s">
        <v>76</v>
      </c>
      <c r="E82" s="58">
        <v>1</v>
      </c>
      <c r="F82" s="57" t="s">
        <v>173</v>
      </c>
      <c r="G82" s="74">
        <v>2900000</v>
      </c>
      <c r="H82" s="57" t="s">
        <v>174</v>
      </c>
      <c r="I82" s="57" t="s">
        <v>175</v>
      </c>
      <c r="J82" s="58">
        <v>0</v>
      </c>
      <c r="K82" s="58">
        <v>0</v>
      </c>
      <c r="L82" s="57" t="s">
        <v>176</v>
      </c>
      <c r="M82" s="57" t="s">
        <v>177</v>
      </c>
      <c r="N82" s="57" t="s">
        <v>178</v>
      </c>
      <c r="O82" s="57" t="s">
        <v>26</v>
      </c>
      <c r="P82" s="57" t="s">
        <v>27</v>
      </c>
      <c r="Q82" s="57" t="s">
        <v>179</v>
      </c>
    </row>
    <row r="83" spans="1:17" s="66" customFormat="1">
      <c r="A83" s="60" t="s">
        <v>44</v>
      </c>
      <c r="B83" s="64"/>
      <c r="C83" s="64"/>
      <c r="D83" s="64"/>
      <c r="E83" s="65">
        <f>SUM(E72:E82)</f>
        <v>11</v>
      </c>
      <c r="F83" s="64"/>
      <c r="G83" s="75">
        <f>SUM(G72:G82)</f>
        <v>29475520</v>
      </c>
      <c r="H83" s="64"/>
      <c r="I83" s="64"/>
      <c r="J83" s="65">
        <f>SUM(J72:J82)</f>
        <v>0</v>
      </c>
      <c r="K83" s="65">
        <f>SUM(K72:K82)</f>
        <v>320</v>
      </c>
      <c r="L83" s="64"/>
      <c r="M83" s="64"/>
      <c r="N83" s="64"/>
      <c r="O83" s="64"/>
      <c r="P83" s="64"/>
      <c r="Q83" s="64"/>
    </row>
    <row r="84" spans="1:17" s="59" customFormat="1">
      <c r="A84" s="57" t="s">
        <v>91</v>
      </c>
      <c r="B84" s="57" t="s">
        <v>0</v>
      </c>
      <c r="C84" s="57" t="s">
        <v>8</v>
      </c>
      <c r="D84" s="57" t="s">
        <v>76</v>
      </c>
      <c r="E84" s="58">
        <v>1</v>
      </c>
      <c r="F84" s="57" t="s">
        <v>180</v>
      </c>
      <c r="G84" s="74">
        <v>869000</v>
      </c>
      <c r="H84" s="57" t="s">
        <v>181</v>
      </c>
      <c r="I84" s="57" t="s">
        <v>182</v>
      </c>
      <c r="J84" s="58">
        <v>0</v>
      </c>
      <c r="K84" s="58">
        <v>57</v>
      </c>
      <c r="L84" s="57" t="s">
        <v>183</v>
      </c>
      <c r="M84" s="57" t="s">
        <v>184</v>
      </c>
      <c r="N84" s="57" t="s">
        <v>185</v>
      </c>
      <c r="O84" s="57" t="s">
        <v>26</v>
      </c>
      <c r="P84" s="57" t="s">
        <v>27</v>
      </c>
      <c r="Q84" s="57" t="s">
        <v>49</v>
      </c>
    </row>
    <row r="85" spans="1:17" s="66" customFormat="1">
      <c r="A85" s="60" t="s">
        <v>1</v>
      </c>
      <c r="B85" s="64"/>
      <c r="C85" s="64"/>
      <c r="D85" s="64"/>
      <c r="E85" s="65">
        <f>SUM(E84)</f>
        <v>1</v>
      </c>
      <c r="F85" s="64"/>
      <c r="G85" s="75">
        <f t="shared" ref="G85" si="10">SUM(G84)</f>
        <v>869000</v>
      </c>
      <c r="H85" s="64"/>
      <c r="I85" s="64"/>
      <c r="J85" s="65">
        <f t="shared" ref="J85:K85" si="11">SUM(J84)</f>
        <v>0</v>
      </c>
      <c r="K85" s="65">
        <f t="shared" si="11"/>
        <v>57</v>
      </c>
      <c r="L85" s="64"/>
      <c r="M85" s="64"/>
      <c r="N85" s="64"/>
      <c r="O85" s="64"/>
      <c r="P85" s="64"/>
      <c r="Q85" s="64"/>
    </row>
    <row r="86" spans="1:17" s="59" customFormat="1">
      <c r="A86" s="57" t="s">
        <v>93</v>
      </c>
      <c r="B86" s="57" t="s">
        <v>75</v>
      </c>
      <c r="C86" s="57" t="s">
        <v>6</v>
      </c>
      <c r="D86" s="57" t="s">
        <v>94</v>
      </c>
      <c r="E86" s="58">
        <v>1</v>
      </c>
      <c r="F86" s="57" t="s">
        <v>186</v>
      </c>
      <c r="G86" s="74">
        <v>560000</v>
      </c>
      <c r="H86" s="57" t="s">
        <v>187</v>
      </c>
      <c r="I86" s="57" t="s">
        <v>188</v>
      </c>
      <c r="J86" s="58" t="s">
        <v>92</v>
      </c>
      <c r="K86" s="58" t="s">
        <v>92</v>
      </c>
      <c r="L86" s="57" t="s">
        <v>189</v>
      </c>
      <c r="M86" s="57" t="s">
        <v>190</v>
      </c>
      <c r="N86" s="57" t="s">
        <v>191</v>
      </c>
      <c r="O86" s="57" t="s">
        <v>65</v>
      </c>
      <c r="P86" s="57" t="s">
        <v>27</v>
      </c>
      <c r="Q86" s="57" t="s">
        <v>142</v>
      </c>
    </row>
    <row r="87" spans="1:17" s="59" customFormat="1">
      <c r="A87" s="57" t="s">
        <v>93</v>
      </c>
      <c r="B87" s="57" t="s">
        <v>75</v>
      </c>
      <c r="C87" s="57" t="s">
        <v>6</v>
      </c>
      <c r="D87" s="57" t="s">
        <v>94</v>
      </c>
      <c r="E87" s="58">
        <v>1</v>
      </c>
      <c r="F87" s="57" t="s">
        <v>192</v>
      </c>
      <c r="G87" s="74">
        <v>5130000</v>
      </c>
      <c r="H87" s="57" t="s">
        <v>193</v>
      </c>
      <c r="I87" s="57" t="s">
        <v>194</v>
      </c>
      <c r="J87" s="58" t="s">
        <v>92</v>
      </c>
      <c r="K87" s="58" t="s">
        <v>92</v>
      </c>
      <c r="L87" s="57" t="s">
        <v>189</v>
      </c>
      <c r="M87" s="57" t="s">
        <v>190</v>
      </c>
      <c r="N87" s="57" t="s">
        <v>195</v>
      </c>
      <c r="O87" s="57" t="s">
        <v>26</v>
      </c>
      <c r="P87" s="57" t="s">
        <v>27</v>
      </c>
      <c r="Q87" s="57" t="s">
        <v>52</v>
      </c>
    </row>
    <row r="88" spans="1:17" s="59" customFormat="1">
      <c r="A88" s="57" t="s">
        <v>93</v>
      </c>
      <c r="B88" s="57" t="s">
        <v>75</v>
      </c>
      <c r="C88" s="57" t="s">
        <v>6</v>
      </c>
      <c r="D88" s="57" t="s">
        <v>94</v>
      </c>
      <c r="E88" s="58">
        <v>1</v>
      </c>
      <c r="F88" s="57" t="s">
        <v>196</v>
      </c>
      <c r="G88" s="74">
        <v>2000000</v>
      </c>
      <c r="H88" s="57" t="s">
        <v>193</v>
      </c>
      <c r="I88" s="57" t="s">
        <v>197</v>
      </c>
      <c r="J88" s="58" t="s">
        <v>92</v>
      </c>
      <c r="K88" s="58" t="s">
        <v>92</v>
      </c>
      <c r="L88" s="57" t="s">
        <v>189</v>
      </c>
      <c r="M88" s="57" t="s">
        <v>190</v>
      </c>
      <c r="N88" s="57" t="s">
        <v>195</v>
      </c>
      <c r="O88" s="57" t="s">
        <v>26</v>
      </c>
      <c r="P88" s="57" t="s">
        <v>27</v>
      </c>
      <c r="Q88" s="57" t="s">
        <v>52</v>
      </c>
    </row>
    <row r="89" spans="1:17" s="59" customFormat="1">
      <c r="A89" s="57" t="s">
        <v>93</v>
      </c>
      <c r="B89" s="57" t="s">
        <v>75</v>
      </c>
      <c r="C89" s="57" t="s">
        <v>6</v>
      </c>
      <c r="D89" s="57" t="s">
        <v>94</v>
      </c>
      <c r="E89" s="58">
        <v>1</v>
      </c>
      <c r="F89" s="57" t="s">
        <v>198</v>
      </c>
      <c r="G89" s="74">
        <v>2772000</v>
      </c>
      <c r="H89" s="57" t="s">
        <v>199</v>
      </c>
      <c r="I89" s="57" t="s">
        <v>200</v>
      </c>
      <c r="J89" s="58" t="s">
        <v>92</v>
      </c>
      <c r="K89" s="58" t="s">
        <v>92</v>
      </c>
      <c r="L89" s="57" t="s">
        <v>201</v>
      </c>
      <c r="M89" s="57" t="s">
        <v>202</v>
      </c>
      <c r="N89" s="57" t="s">
        <v>203</v>
      </c>
      <c r="O89" s="57" t="s">
        <v>26</v>
      </c>
      <c r="P89" s="57" t="s">
        <v>27</v>
      </c>
      <c r="Q89" s="57" t="s">
        <v>204</v>
      </c>
    </row>
    <row r="90" spans="1:17" s="59" customFormat="1">
      <c r="A90" s="57" t="s">
        <v>93</v>
      </c>
      <c r="B90" s="57" t="s">
        <v>75</v>
      </c>
      <c r="C90" s="57" t="s">
        <v>6</v>
      </c>
      <c r="D90" s="57" t="s">
        <v>94</v>
      </c>
      <c r="E90" s="58">
        <v>1</v>
      </c>
      <c r="F90" s="57" t="s">
        <v>205</v>
      </c>
      <c r="G90" s="74">
        <v>730000</v>
      </c>
      <c r="H90" s="57" t="s">
        <v>206</v>
      </c>
      <c r="I90" s="57" t="s">
        <v>207</v>
      </c>
      <c r="J90" s="58" t="s">
        <v>92</v>
      </c>
      <c r="K90" s="58" t="s">
        <v>92</v>
      </c>
      <c r="L90" s="57" t="s">
        <v>208</v>
      </c>
      <c r="M90" s="57" t="s">
        <v>209</v>
      </c>
      <c r="N90" s="57" t="s">
        <v>210</v>
      </c>
      <c r="O90" s="57" t="s">
        <v>26</v>
      </c>
      <c r="P90" s="57" t="s">
        <v>27</v>
      </c>
      <c r="Q90" s="57" t="s">
        <v>53</v>
      </c>
    </row>
    <row r="91" spans="1:17" s="59" customFormat="1">
      <c r="A91" s="57" t="s">
        <v>93</v>
      </c>
      <c r="B91" s="57" t="s">
        <v>75</v>
      </c>
      <c r="C91" s="57" t="s">
        <v>6</v>
      </c>
      <c r="D91" s="57" t="s">
        <v>94</v>
      </c>
      <c r="E91" s="58">
        <v>1</v>
      </c>
      <c r="F91" s="57" t="s">
        <v>211</v>
      </c>
      <c r="G91" s="74">
        <v>1249778</v>
      </c>
      <c r="H91" s="57" t="s">
        <v>212</v>
      </c>
      <c r="I91" s="57" t="s">
        <v>213</v>
      </c>
      <c r="J91" s="58" t="s">
        <v>92</v>
      </c>
      <c r="K91" s="58" t="s">
        <v>92</v>
      </c>
      <c r="L91" s="57" t="s">
        <v>68</v>
      </c>
      <c r="M91" s="57" t="s">
        <v>69</v>
      </c>
      <c r="N91" s="57" t="s">
        <v>214</v>
      </c>
      <c r="O91" s="57" t="s">
        <v>26</v>
      </c>
      <c r="P91" s="57" t="s">
        <v>27</v>
      </c>
      <c r="Q91" s="57" t="s">
        <v>49</v>
      </c>
    </row>
    <row r="92" spans="1:17" s="66" customFormat="1">
      <c r="A92" s="60" t="s">
        <v>45</v>
      </c>
      <c r="B92" s="64"/>
      <c r="C92" s="64"/>
      <c r="D92" s="64"/>
      <c r="E92" s="65">
        <f>SUM(E86:E91)</f>
        <v>6</v>
      </c>
      <c r="F92" s="64"/>
      <c r="G92" s="75">
        <f>SUM(G86:G91)</f>
        <v>12441778</v>
      </c>
      <c r="H92" s="64"/>
      <c r="I92" s="64"/>
      <c r="J92" s="65">
        <f t="shared" ref="J92:K92" si="12">SUM(J86:J91)</f>
        <v>0</v>
      </c>
      <c r="K92" s="65">
        <f t="shared" si="12"/>
        <v>0</v>
      </c>
      <c r="L92" s="64"/>
      <c r="M92" s="64"/>
      <c r="N92" s="64"/>
      <c r="O92" s="64"/>
      <c r="P92" s="64"/>
      <c r="Q92" s="64"/>
    </row>
    <row r="93" spans="1:17" s="59" customFormat="1">
      <c r="A93" s="57" t="s">
        <v>97</v>
      </c>
      <c r="B93" s="57" t="s">
        <v>75</v>
      </c>
      <c r="C93" s="57" t="s">
        <v>6</v>
      </c>
      <c r="D93" s="57" t="s">
        <v>7</v>
      </c>
      <c r="E93" s="58">
        <v>1</v>
      </c>
      <c r="F93" s="57" t="s">
        <v>215</v>
      </c>
      <c r="G93" s="74">
        <v>579830</v>
      </c>
      <c r="H93" s="57" t="s">
        <v>199</v>
      </c>
      <c r="I93" s="57" t="s">
        <v>216</v>
      </c>
      <c r="J93" s="58" t="s">
        <v>92</v>
      </c>
      <c r="K93" s="58" t="s">
        <v>92</v>
      </c>
      <c r="L93" s="57" t="s">
        <v>217</v>
      </c>
      <c r="M93" s="57" t="s">
        <v>218</v>
      </c>
      <c r="N93" s="57" t="s">
        <v>219</v>
      </c>
      <c r="O93" s="57" t="s">
        <v>220</v>
      </c>
      <c r="P93" s="57" t="s">
        <v>27</v>
      </c>
      <c r="Q93" s="57" t="s">
        <v>221</v>
      </c>
    </row>
    <row r="94" spans="1:17" s="59" customFormat="1">
      <c r="A94" s="57" t="s">
        <v>97</v>
      </c>
      <c r="B94" s="57" t="s">
        <v>75</v>
      </c>
      <c r="C94" s="57" t="s">
        <v>6</v>
      </c>
      <c r="D94" s="57" t="s">
        <v>7</v>
      </c>
      <c r="E94" s="58">
        <v>1</v>
      </c>
      <c r="F94" s="57" t="s">
        <v>222</v>
      </c>
      <c r="G94" s="74">
        <v>1800000</v>
      </c>
      <c r="H94" s="57" t="s">
        <v>193</v>
      </c>
      <c r="I94" s="57" t="s">
        <v>223</v>
      </c>
      <c r="J94" s="58" t="s">
        <v>92</v>
      </c>
      <c r="K94" s="58" t="s">
        <v>92</v>
      </c>
      <c r="L94" s="57" t="s">
        <v>224</v>
      </c>
      <c r="M94" s="57" t="s">
        <v>225</v>
      </c>
      <c r="N94" s="57" t="s">
        <v>226</v>
      </c>
      <c r="O94" s="57" t="s">
        <v>26</v>
      </c>
      <c r="P94" s="57" t="s">
        <v>27</v>
      </c>
      <c r="Q94" s="57" t="s">
        <v>227</v>
      </c>
    </row>
    <row r="95" spans="1:17" s="59" customFormat="1">
      <c r="A95" s="57" t="s">
        <v>97</v>
      </c>
      <c r="B95" s="57" t="s">
        <v>75</v>
      </c>
      <c r="C95" s="57" t="s">
        <v>6</v>
      </c>
      <c r="D95" s="57" t="s">
        <v>7</v>
      </c>
      <c r="E95" s="58">
        <v>1</v>
      </c>
      <c r="F95" s="57" t="s">
        <v>228</v>
      </c>
      <c r="G95" s="74">
        <v>1800000</v>
      </c>
      <c r="H95" s="57" t="s">
        <v>193</v>
      </c>
      <c r="I95" s="57" t="s">
        <v>229</v>
      </c>
      <c r="J95" s="58" t="s">
        <v>92</v>
      </c>
      <c r="K95" s="58" t="s">
        <v>92</v>
      </c>
      <c r="L95" s="57" t="s">
        <v>224</v>
      </c>
      <c r="M95" s="57" t="s">
        <v>225</v>
      </c>
      <c r="N95" s="57" t="s">
        <v>226</v>
      </c>
      <c r="O95" s="57" t="s">
        <v>26</v>
      </c>
      <c r="P95" s="57" t="s">
        <v>27</v>
      </c>
      <c r="Q95" s="57" t="s">
        <v>227</v>
      </c>
    </row>
    <row r="96" spans="1:17" s="59" customFormat="1">
      <c r="A96" s="57" t="s">
        <v>97</v>
      </c>
      <c r="B96" s="57" t="s">
        <v>75</v>
      </c>
      <c r="C96" s="57" t="s">
        <v>6</v>
      </c>
      <c r="D96" s="57" t="s">
        <v>7</v>
      </c>
      <c r="E96" s="58">
        <v>1</v>
      </c>
      <c r="F96" s="57" t="s">
        <v>230</v>
      </c>
      <c r="G96" s="74">
        <v>5062000</v>
      </c>
      <c r="H96" s="57" t="s">
        <v>231</v>
      </c>
      <c r="I96" s="57" t="s">
        <v>232</v>
      </c>
      <c r="J96" s="58">
        <v>0</v>
      </c>
      <c r="K96" s="58">
        <v>0</v>
      </c>
      <c r="L96" s="57" t="s">
        <v>131</v>
      </c>
      <c r="M96" s="57" t="s">
        <v>233</v>
      </c>
      <c r="N96" s="57" t="s">
        <v>234</v>
      </c>
      <c r="O96" s="57" t="s">
        <v>26</v>
      </c>
      <c r="P96" s="57" t="s">
        <v>27</v>
      </c>
      <c r="Q96" s="57" t="s">
        <v>116</v>
      </c>
    </row>
    <row r="97" spans="1:17" s="66" customFormat="1">
      <c r="A97" s="60" t="s">
        <v>46</v>
      </c>
      <c r="B97" s="64"/>
      <c r="C97" s="64"/>
      <c r="D97" s="64"/>
      <c r="E97" s="65">
        <f>SUM(E93:E96)</f>
        <v>4</v>
      </c>
      <c r="F97" s="64"/>
      <c r="G97" s="75">
        <f>SUM(G93:G96)</f>
        <v>9241830</v>
      </c>
      <c r="H97" s="64"/>
      <c r="I97" s="64"/>
      <c r="J97" s="65">
        <f t="shared" ref="J97:K97" si="13">SUM(J93:J96)</f>
        <v>0</v>
      </c>
      <c r="K97" s="65">
        <f t="shared" si="13"/>
        <v>0</v>
      </c>
      <c r="L97" s="64"/>
      <c r="M97" s="64"/>
      <c r="N97" s="64"/>
      <c r="O97" s="64"/>
      <c r="P97" s="64"/>
      <c r="Q97" s="64"/>
    </row>
    <row r="98" spans="1:17" s="59" customFormat="1">
      <c r="A98" s="57" t="s">
        <v>91</v>
      </c>
      <c r="B98" s="57" t="s">
        <v>75</v>
      </c>
      <c r="C98" s="57" t="s">
        <v>6</v>
      </c>
      <c r="D98" s="57" t="s">
        <v>82</v>
      </c>
      <c r="E98" s="58">
        <v>1</v>
      </c>
      <c r="F98" s="57" t="s">
        <v>241</v>
      </c>
      <c r="G98" s="74">
        <v>31023860</v>
      </c>
      <c r="H98" s="57" t="s">
        <v>242</v>
      </c>
      <c r="I98" s="57" t="s">
        <v>243</v>
      </c>
      <c r="J98" s="58">
        <v>0</v>
      </c>
      <c r="K98" s="58">
        <v>0</v>
      </c>
      <c r="L98" s="57" t="s">
        <v>47</v>
      </c>
      <c r="M98" s="57" t="s">
        <v>244</v>
      </c>
      <c r="N98" s="57" t="s">
        <v>245</v>
      </c>
      <c r="O98" s="57" t="s">
        <v>26</v>
      </c>
      <c r="P98" s="57" t="s">
        <v>27</v>
      </c>
      <c r="Q98" s="57" t="s">
        <v>52</v>
      </c>
    </row>
    <row r="99" spans="1:17" s="59" customFormat="1">
      <c r="A99" s="57" t="s">
        <v>91</v>
      </c>
      <c r="B99" s="57" t="s">
        <v>75</v>
      </c>
      <c r="C99" s="57" t="s">
        <v>6</v>
      </c>
      <c r="D99" s="57" t="s">
        <v>82</v>
      </c>
      <c r="E99" s="58">
        <v>1</v>
      </c>
      <c r="F99" s="57" t="s">
        <v>246</v>
      </c>
      <c r="G99" s="74">
        <v>10347448</v>
      </c>
      <c r="H99" s="57" t="s">
        <v>247</v>
      </c>
      <c r="I99" s="57" t="s">
        <v>248</v>
      </c>
      <c r="J99" s="58" t="s">
        <v>92</v>
      </c>
      <c r="K99" s="58" t="s">
        <v>92</v>
      </c>
      <c r="L99" s="57" t="s">
        <v>61</v>
      </c>
      <c r="M99" s="57" t="s">
        <v>249</v>
      </c>
      <c r="N99" s="57" t="s">
        <v>62</v>
      </c>
      <c r="O99" s="57" t="s">
        <v>63</v>
      </c>
      <c r="P99" s="57" t="s">
        <v>27</v>
      </c>
      <c r="Q99" s="57" t="s">
        <v>64</v>
      </c>
    </row>
    <row r="100" spans="1:17" s="66" customFormat="1">
      <c r="A100" s="60" t="s">
        <v>28</v>
      </c>
      <c r="B100" s="64"/>
      <c r="C100" s="64"/>
      <c r="D100" s="64"/>
      <c r="E100" s="65">
        <f>SUM(E98:E99)</f>
        <v>2</v>
      </c>
      <c r="F100" s="64"/>
      <c r="G100" s="75">
        <f>SUM(G98:G99)</f>
        <v>41371308</v>
      </c>
      <c r="H100" s="64"/>
      <c r="I100" s="64"/>
      <c r="J100" s="65">
        <f t="shared" ref="J100:K100" si="14">SUM(J98:J99)</f>
        <v>0</v>
      </c>
      <c r="K100" s="65">
        <f t="shared" si="14"/>
        <v>0</v>
      </c>
      <c r="L100" s="64"/>
      <c r="M100" s="64"/>
      <c r="N100" s="64"/>
      <c r="O100" s="64"/>
      <c r="P100" s="64"/>
      <c r="Q100" s="64"/>
    </row>
    <row r="101" spans="1:17" s="63" customFormat="1">
      <c r="A101" s="61" t="s">
        <v>91</v>
      </c>
      <c r="B101" s="61" t="s">
        <v>75</v>
      </c>
      <c r="C101" s="61" t="s">
        <v>6</v>
      </c>
      <c r="D101" s="61" t="s">
        <v>82</v>
      </c>
      <c r="E101" s="62">
        <v>1</v>
      </c>
      <c r="F101" s="61" t="s">
        <v>235</v>
      </c>
      <c r="G101" s="76">
        <v>1800000</v>
      </c>
      <c r="H101" s="61" t="s">
        <v>236</v>
      </c>
      <c r="I101" s="61" t="s">
        <v>237</v>
      </c>
      <c r="J101" s="62">
        <v>0</v>
      </c>
      <c r="K101" s="62">
        <v>7</v>
      </c>
      <c r="L101" s="61" t="s">
        <v>238</v>
      </c>
      <c r="M101" s="61" t="s">
        <v>239</v>
      </c>
      <c r="N101" s="61" t="s">
        <v>240</v>
      </c>
      <c r="O101" s="61" t="s">
        <v>26</v>
      </c>
      <c r="P101" s="61" t="s">
        <v>27</v>
      </c>
      <c r="Q101" s="61" t="s">
        <v>52</v>
      </c>
    </row>
    <row r="102" spans="1:17" s="63" customFormat="1">
      <c r="A102" s="61" t="s">
        <v>91</v>
      </c>
      <c r="B102" s="61" t="s">
        <v>75</v>
      </c>
      <c r="C102" s="61" t="s">
        <v>8</v>
      </c>
      <c r="D102" s="61" t="s">
        <v>82</v>
      </c>
      <c r="E102" s="62">
        <v>1</v>
      </c>
      <c r="F102" s="61" t="s">
        <v>250</v>
      </c>
      <c r="G102" s="76">
        <v>606865</v>
      </c>
      <c r="H102" s="61" t="s">
        <v>251</v>
      </c>
      <c r="I102" s="61" t="s">
        <v>252</v>
      </c>
      <c r="J102" s="62">
        <v>0</v>
      </c>
      <c r="K102" s="62">
        <v>6</v>
      </c>
      <c r="L102" s="61" t="s">
        <v>253</v>
      </c>
      <c r="M102" s="61" t="s">
        <v>254</v>
      </c>
      <c r="N102" s="61" t="s">
        <v>255</v>
      </c>
      <c r="O102" s="61" t="s">
        <v>256</v>
      </c>
      <c r="P102" s="61" t="s">
        <v>27</v>
      </c>
      <c r="Q102" s="61" t="s">
        <v>257</v>
      </c>
    </row>
    <row r="103" spans="1:17" s="63" customFormat="1">
      <c r="A103" s="61" t="s">
        <v>91</v>
      </c>
      <c r="B103" s="61" t="s">
        <v>75</v>
      </c>
      <c r="C103" s="61" t="s">
        <v>8</v>
      </c>
      <c r="D103" s="61" t="s">
        <v>82</v>
      </c>
      <c r="E103" s="62">
        <v>1</v>
      </c>
      <c r="F103" s="61" t="s">
        <v>258</v>
      </c>
      <c r="G103" s="76">
        <v>1104894</v>
      </c>
      <c r="H103" s="61" t="s">
        <v>259</v>
      </c>
      <c r="I103" s="61" t="s">
        <v>260</v>
      </c>
      <c r="J103" s="62">
        <v>0</v>
      </c>
      <c r="K103" s="62">
        <v>5</v>
      </c>
      <c r="L103" s="61" t="s">
        <v>261</v>
      </c>
      <c r="M103" s="61" t="s">
        <v>262</v>
      </c>
      <c r="N103" s="61" t="s">
        <v>263</v>
      </c>
      <c r="O103" s="61" t="s">
        <v>26</v>
      </c>
      <c r="P103" s="61" t="s">
        <v>27</v>
      </c>
      <c r="Q103" s="61" t="s">
        <v>67</v>
      </c>
    </row>
    <row r="104" spans="1:17" s="69" customFormat="1">
      <c r="A104" s="60" t="s">
        <v>70</v>
      </c>
      <c r="B104" s="67"/>
      <c r="C104" s="67"/>
      <c r="D104" s="67"/>
      <c r="E104" s="68">
        <f>SUM(E101:E103)</f>
        <v>3</v>
      </c>
      <c r="F104" s="67"/>
      <c r="G104" s="77">
        <f>SUM(G101:G103)</f>
        <v>3511759</v>
      </c>
      <c r="H104" s="67"/>
      <c r="I104" s="67"/>
      <c r="J104" s="68">
        <f t="shared" ref="J104:K104" si="15">SUM(J101:J103)</f>
        <v>0</v>
      </c>
      <c r="K104" s="68">
        <f t="shared" si="15"/>
        <v>18</v>
      </c>
      <c r="L104" s="67"/>
      <c r="M104" s="67"/>
      <c r="N104" s="67"/>
      <c r="O104" s="67"/>
      <c r="P104" s="67"/>
      <c r="Q104" s="67"/>
    </row>
    <row r="105" spans="1:17" s="59" customFormat="1">
      <c r="A105" s="57" t="s">
        <v>91</v>
      </c>
      <c r="B105" s="57" t="s">
        <v>75</v>
      </c>
      <c r="C105" s="57" t="s">
        <v>73</v>
      </c>
      <c r="D105" s="57" t="s">
        <v>71</v>
      </c>
      <c r="E105" s="58">
        <v>1</v>
      </c>
      <c r="F105" s="57" t="s">
        <v>264</v>
      </c>
      <c r="G105" s="74">
        <v>805000</v>
      </c>
      <c r="H105" s="57" t="s">
        <v>265</v>
      </c>
      <c r="I105" s="57" t="s">
        <v>266</v>
      </c>
      <c r="J105" s="58">
        <v>0</v>
      </c>
      <c r="K105" s="58">
        <v>0</v>
      </c>
      <c r="L105" s="57" t="s">
        <v>267</v>
      </c>
      <c r="M105" s="57" t="s">
        <v>268</v>
      </c>
      <c r="N105" s="57" t="s">
        <v>269</v>
      </c>
      <c r="O105" s="57" t="s">
        <v>134</v>
      </c>
      <c r="P105" s="57" t="s">
        <v>27</v>
      </c>
      <c r="Q105" s="57" t="s">
        <v>135</v>
      </c>
    </row>
    <row r="106" spans="1:17" s="66" customFormat="1">
      <c r="A106" s="60" t="s">
        <v>270</v>
      </c>
      <c r="B106" s="64"/>
      <c r="C106" s="64"/>
      <c r="D106" s="64"/>
      <c r="E106" s="65">
        <f>SUM(E105)</f>
        <v>1</v>
      </c>
      <c r="F106" s="64"/>
      <c r="G106" s="75">
        <f>SUM(G105)</f>
        <v>805000</v>
      </c>
      <c r="H106" s="64"/>
      <c r="I106" s="64"/>
      <c r="J106" s="65">
        <f t="shared" ref="J106:K106" si="16">SUM(J105)</f>
        <v>0</v>
      </c>
      <c r="K106" s="65">
        <f t="shared" si="16"/>
        <v>0</v>
      </c>
      <c r="L106" s="64"/>
      <c r="M106" s="64"/>
      <c r="N106" s="64"/>
      <c r="O106" s="64"/>
      <c r="P106" s="64"/>
      <c r="Q106" s="64"/>
    </row>
    <row r="107" spans="1:17" s="73" customFormat="1">
      <c r="A107" s="70"/>
      <c r="B107" s="70"/>
      <c r="C107" s="70"/>
      <c r="D107" s="71" t="s">
        <v>98</v>
      </c>
      <c r="E107" s="72">
        <f>SUM(E106,E104,E100,E97,E92,E85,E83)</f>
        <v>28</v>
      </c>
      <c r="F107" s="70"/>
      <c r="G107" s="78">
        <f>SUM(G106,G104,G100,G97,G92,G85,G83)</f>
        <v>97716195</v>
      </c>
      <c r="H107" s="70"/>
      <c r="I107" s="70"/>
      <c r="J107" s="72">
        <f>SUM(J106,J104,J100,J97,J92,J85,J83)</f>
        <v>0</v>
      </c>
      <c r="K107" s="72">
        <f>SUM(K106,K104,K100,K97,K92,K85,K83)</f>
        <v>395</v>
      </c>
      <c r="L107" s="70"/>
      <c r="M107" s="70"/>
      <c r="N107" s="70"/>
      <c r="O107" s="70"/>
      <c r="P107" s="70"/>
      <c r="Q107" s="70"/>
    </row>
    <row r="109" spans="1:17" ht="36">
      <c r="B109" s="26" t="s">
        <v>83</v>
      </c>
      <c r="C109" s="26" t="s">
        <v>84</v>
      </c>
      <c r="D109" s="26" t="s">
        <v>85</v>
      </c>
      <c r="E109" s="26" t="s">
        <v>86</v>
      </c>
      <c r="F109" s="26" t="s">
        <v>87</v>
      </c>
      <c r="G109" s="26" t="s">
        <v>88</v>
      </c>
      <c r="H109" s="26" t="s">
        <v>89</v>
      </c>
      <c r="I109" s="26" t="s">
        <v>90</v>
      </c>
    </row>
    <row r="110" spans="1:17">
      <c r="B110" s="27">
        <v>33</v>
      </c>
      <c r="C110" s="28" t="s">
        <v>97</v>
      </c>
      <c r="D110" s="28" t="s">
        <v>5</v>
      </c>
      <c r="E110" s="28" t="s">
        <v>6</v>
      </c>
      <c r="F110" s="28" t="s">
        <v>7</v>
      </c>
      <c r="G110" s="43">
        <v>0</v>
      </c>
      <c r="H110" s="27" t="s">
        <v>92</v>
      </c>
      <c r="I110" s="27" t="s">
        <v>92</v>
      </c>
    </row>
    <row r="111" spans="1:17">
      <c r="B111" s="27">
        <v>1</v>
      </c>
      <c r="C111" s="28" t="s">
        <v>97</v>
      </c>
      <c r="D111" s="28" t="s">
        <v>5</v>
      </c>
      <c r="E111" s="28" t="s">
        <v>74</v>
      </c>
      <c r="F111" s="28" t="s">
        <v>7</v>
      </c>
      <c r="G111" s="43">
        <v>0</v>
      </c>
      <c r="H111" s="27" t="s">
        <v>92</v>
      </c>
      <c r="I111" s="27" t="s">
        <v>92</v>
      </c>
    </row>
    <row r="112" spans="1:17">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79">
        <v>3</v>
      </c>
      <c r="C117" s="80" t="s">
        <v>95</v>
      </c>
      <c r="D117" s="80" t="s">
        <v>5</v>
      </c>
      <c r="E117" s="80" t="s">
        <v>6</v>
      </c>
      <c r="F117" s="80" t="s">
        <v>79</v>
      </c>
      <c r="G117" s="81">
        <v>0</v>
      </c>
      <c r="H117" s="79">
        <v>0</v>
      </c>
      <c r="I117" s="79">
        <v>0</v>
      </c>
    </row>
    <row r="118" spans="2:9" s="37" customFormat="1">
      <c r="B118" s="79">
        <v>4</v>
      </c>
      <c r="C118" s="80" t="s">
        <v>95</v>
      </c>
      <c r="D118" s="80" t="s">
        <v>5</v>
      </c>
      <c r="E118" s="80" t="s">
        <v>8</v>
      </c>
      <c r="F118" s="80" t="s">
        <v>79</v>
      </c>
      <c r="G118" s="81">
        <v>0</v>
      </c>
      <c r="H118" s="79">
        <v>8</v>
      </c>
      <c r="I118" s="79">
        <v>0</v>
      </c>
    </row>
    <row r="119" spans="2:9">
      <c r="B119" s="27">
        <v>1</v>
      </c>
      <c r="C119" s="28" t="s">
        <v>95</v>
      </c>
      <c r="D119" s="28" t="s">
        <v>5</v>
      </c>
      <c r="E119" s="28" t="s">
        <v>8</v>
      </c>
      <c r="F119" s="28" t="s">
        <v>71</v>
      </c>
      <c r="G119" s="43">
        <v>0</v>
      </c>
      <c r="H119" s="27">
        <v>2</v>
      </c>
      <c r="I119" s="27">
        <v>0</v>
      </c>
    </row>
    <row r="120" spans="2:9" s="37" customFormat="1">
      <c r="B120" s="79">
        <v>14</v>
      </c>
      <c r="C120" s="80" t="s">
        <v>95</v>
      </c>
      <c r="D120" s="80" t="s">
        <v>5</v>
      </c>
      <c r="E120" s="80" t="s">
        <v>77</v>
      </c>
      <c r="F120" s="80" t="s">
        <v>79</v>
      </c>
      <c r="G120" s="81">
        <v>0</v>
      </c>
      <c r="H120" s="79">
        <v>15</v>
      </c>
      <c r="I120" s="79">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79">
        <v>1</v>
      </c>
      <c r="C143" s="80" t="s">
        <v>95</v>
      </c>
      <c r="D143" s="80" t="s">
        <v>0</v>
      </c>
      <c r="E143" s="80" t="s">
        <v>6</v>
      </c>
      <c r="F143" s="80" t="s">
        <v>79</v>
      </c>
      <c r="G143" s="81">
        <v>24000</v>
      </c>
      <c r="H143" s="79">
        <v>0</v>
      </c>
      <c r="I143" s="79">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2">
        <f>SUM(B157,B144,B130,B121)</f>
        <v>517</v>
      </c>
      <c r="C158" s="70"/>
      <c r="D158" s="70"/>
      <c r="E158" s="70"/>
      <c r="F158" s="71" t="s">
        <v>98</v>
      </c>
      <c r="G158" s="78">
        <f>SUM(G157,G144,G130,G121)</f>
        <v>124023648</v>
      </c>
      <c r="H158" s="72">
        <f>SUM(H157,H144,H130,H121)</f>
        <v>27</v>
      </c>
      <c r="I158" s="72">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2">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2">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N162"/>
  <sheetViews>
    <sheetView topLeftCell="N66" workbookViewId="0">
      <selection activeCell="R66" sqref="R1:T104857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s>
  <sheetData>
    <row r="1" spans="1:17">
      <c r="A1" s="6" t="s">
        <v>57</v>
      </c>
      <c r="B1" s="7"/>
      <c r="C1" s="8"/>
      <c r="D1" s="8"/>
      <c r="E1" s="8"/>
      <c r="F1" s="8"/>
      <c r="G1" s="45"/>
      <c r="H1" s="8"/>
      <c r="I1" s="9"/>
    </row>
    <row r="2" spans="1:17">
      <c r="A2" s="10" t="s">
        <v>58</v>
      </c>
      <c r="B2" s="11"/>
      <c r="C2" s="4"/>
      <c r="D2" s="4"/>
      <c r="E2" s="4"/>
      <c r="F2" s="4"/>
      <c r="G2" s="46"/>
      <c r="H2" s="4"/>
      <c r="I2" s="12"/>
    </row>
    <row r="3" spans="1:17">
      <c r="A3" s="10" t="s">
        <v>59</v>
      </c>
      <c r="B3" s="11"/>
      <c r="C3" s="4"/>
      <c r="D3" s="4"/>
      <c r="E3" s="4"/>
      <c r="F3" s="4"/>
      <c r="G3" s="46"/>
      <c r="H3" s="4"/>
      <c r="I3" s="12"/>
    </row>
    <row r="4" spans="1:17">
      <c r="A4" s="5">
        <v>2012</v>
      </c>
      <c r="B4" s="13"/>
      <c r="C4" s="4"/>
      <c r="D4" s="4"/>
      <c r="E4" s="4"/>
      <c r="F4" s="4"/>
      <c r="G4" s="46"/>
      <c r="H4" s="4"/>
      <c r="I4" s="12"/>
    </row>
    <row r="5" spans="1:17">
      <c r="A5" s="83" t="s">
        <v>271</v>
      </c>
      <c r="B5" s="4"/>
      <c r="C5" s="4"/>
      <c r="D5" s="4"/>
      <c r="E5" s="4"/>
      <c r="F5" s="4"/>
      <c r="G5" s="46"/>
      <c r="H5" s="4"/>
      <c r="I5" s="12"/>
    </row>
    <row r="6" spans="1:17" ht="36">
      <c r="A6" s="14"/>
      <c r="B6" s="26" t="s">
        <v>83</v>
      </c>
      <c r="C6" s="26" t="s">
        <v>84</v>
      </c>
      <c r="D6" s="26" t="s">
        <v>85</v>
      </c>
      <c r="E6" s="26" t="s">
        <v>86</v>
      </c>
      <c r="F6" s="26" t="s">
        <v>87</v>
      </c>
      <c r="G6" s="47" t="s">
        <v>88</v>
      </c>
      <c r="H6" s="26" t="s">
        <v>89</v>
      </c>
      <c r="I6" s="26" t="s">
        <v>90</v>
      </c>
      <c r="J6" s="1"/>
      <c r="K6" s="84" t="s">
        <v>83</v>
      </c>
      <c r="L6" s="84" t="s">
        <v>84</v>
      </c>
      <c r="M6" s="84" t="s">
        <v>85</v>
      </c>
      <c r="N6" s="84" t="s">
        <v>86</v>
      </c>
      <c r="O6" s="84" t="s">
        <v>87</v>
      </c>
      <c r="P6" s="84" t="s">
        <v>88</v>
      </c>
      <c r="Q6" s="84" t="s">
        <v>89</v>
      </c>
    </row>
    <row r="7" spans="1:17" s="86" customFormat="1" ht="12">
      <c r="B7" s="87">
        <v>42</v>
      </c>
      <c r="C7" s="88" t="s">
        <v>91</v>
      </c>
      <c r="D7" s="88" t="s">
        <v>5</v>
      </c>
      <c r="E7" s="88" t="s">
        <v>6</v>
      </c>
      <c r="F7" s="88" t="s">
        <v>76</v>
      </c>
      <c r="G7" s="103">
        <v>2112968</v>
      </c>
      <c r="H7" s="87" t="s">
        <v>92</v>
      </c>
      <c r="I7" s="87" t="s">
        <v>92</v>
      </c>
    </row>
    <row r="8" spans="1:17" s="86" customFormat="1" ht="12">
      <c r="B8" s="87">
        <v>3</v>
      </c>
      <c r="C8" s="88" t="s">
        <v>91</v>
      </c>
      <c r="D8" s="88" t="s">
        <v>5</v>
      </c>
      <c r="E8" s="88" t="s">
        <v>74</v>
      </c>
      <c r="F8" s="88" t="s">
        <v>76</v>
      </c>
      <c r="G8" s="103">
        <v>415000</v>
      </c>
      <c r="H8" s="87" t="s">
        <v>92</v>
      </c>
      <c r="I8" s="87" t="s">
        <v>92</v>
      </c>
    </row>
    <row r="9" spans="1:17" s="86" customFormat="1" ht="12">
      <c r="B9" s="87">
        <v>12</v>
      </c>
      <c r="C9" s="88" t="s">
        <v>91</v>
      </c>
      <c r="D9" s="88" t="s">
        <v>5</v>
      </c>
      <c r="E9" s="88" t="s">
        <v>8</v>
      </c>
      <c r="F9" s="88" t="s">
        <v>76</v>
      </c>
      <c r="G9" s="103">
        <v>434304</v>
      </c>
      <c r="H9" s="87" t="s">
        <v>92</v>
      </c>
      <c r="I9" s="87" t="s">
        <v>92</v>
      </c>
    </row>
    <row r="10" spans="1:17" s="86" customFormat="1" ht="12">
      <c r="B10" s="87">
        <v>102</v>
      </c>
      <c r="C10" s="88" t="s">
        <v>91</v>
      </c>
      <c r="D10" s="88" t="s">
        <v>5</v>
      </c>
      <c r="E10" s="88" t="s">
        <v>77</v>
      </c>
      <c r="F10" s="88" t="s">
        <v>76</v>
      </c>
      <c r="G10" s="103">
        <v>2920626</v>
      </c>
      <c r="H10" s="87" t="s">
        <v>92</v>
      </c>
      <c r="I10" s="87" t="s">
        <v>92</v>
      </c>
    </row>
    <row r="11" spans="1:17" s="86" customFormat="1" ht="12">
      <c r="B11" s="87">
        <v>11</v>
      </c>
      <c r="C11" s="88" t="s">
        <v>91</v>
      </c>
      <c r="D11" s="88" t="s">
        <v>9</v>
      </c>
      <c r="E11" s="88" t="s">
        <v>6</v>
      </c>
      <c r="F11" s="88" t="s">
        <v>76</v>
      </c>
      <c r="G11" s="103">
        <v>513650</v>
      </c>
      <c r="H11" s="87">
        <v>0</v>
      </c>
      <c r="I11" s="87">
        <v>0</v>
      </c>
    </row>
    <row r="12" spans="1:17" s="86" customFormat="1" ht="12">
      <c r="B12" s="87">
        <v>1</v>
      </c>
      <c r="C12" s="88" t="s">
        <v>91</v>
      </c>
      <c r="D12" s="88" t="s">
        <v>9</v>
      </c>
      <c r="E12" s="88" t="s">
        <v>74</v>
      </c>
      <c r="F12" s="88" t="s">
        <v>76</v>
      </c>
      <c r="G12" s="103">
        <v>22000</v>
      </c>
      <c r="H12" s="87">
        <v>0</v>
      </c>
      <c r="I12" s="87">
        <v>0</v>
      </c>
    </row>
    <row r="13" spans="1:17" s="86" customFormat="1" ht="12">
      <c r="B13" s="87">
        <v>3</v>
      </c>
      <c r="C13" s="88" t="s">
        <v>91</v>
      </c>
      <c r="D13" s="88" t="s">
        <v>9</v>
      </c>
      <c r="E13" s="88" t="s">
        <v>8</v>
      </c>
      <c r="F13" s="88" t="s">
        <v>76</v>
      </c>
      <c r="G13" s="103">
        <v>27500</v>
      </c>
      <c r="H13" s="87">
        <v>0</v>
      </c>
      <c r="I13" s="87">
        <v>0</v>
      </c>
    </row>
    <row r="14" spans="1:17" s="86" customFormat="1" ht="12">
      <c r="B14" s="87">
        <v>23</v>
      </c>
      <c r="C14" s="88" t="s">
        <v>91</v>
      </c>
      <c r="D14" s="88" t="s">
        <v>9</v>
      </c>
      <c r="E14" s="88" t="s">
        <v>77</v>
      </c>
      <c r="F14" s="88" t="s">
        <v>76</v>
      </c>
      <c r="G14" s="103">
        <v>608448</v>
      </c>
      <c r="H14" s="87">
        <v>0</v>
      </c>
      <c r="I14" s="87">
        <v>4</v>
      </c>
    </row>
    <row r="15" spans="1:17" s="86" customFormat="1" ht="12">
      <c r="B15" s="87">
        <v>59</v>
      </c>
      <c r="C15" s="88" t="s">
        <v>91</v>
      </c>
      <c r="D15" s="88" t="s">
        <v>0</v>
      </c>
      <c r="E15" s="88" t="s">
        <v>6</v>
      </c>
      <c r="F15" s="88" t="s">
        <v>76</v>
      </c>
      <c r="G15" s="103">
        <v>10931141</v>
      </c>
      <c r="H15" s="87">
        <v>0</v>
      </c>
      <c r="I15" s="87">
        <v>3</v>
      </c>
    </row>
    <row r="16" spans="1:17" s="86" customFormat="1" ht="12">
      <c r="B16" s="87">
        <v>3</v>
      </c>
      <c r="C16" s="88" t="s">
        <v>91</v>
      </c>
      <c r="D16" s="88" t="s">
        <v>0</v>
      </c>
      <c r="E16" s="88" t="s">
        <v>74</v>
      </c>
      <c r="F16" s="88" t="s">
        <v>76</v>
      </c>
      <c r="G16" s="103">
        <v>898020</v>
      </c>
      <c r="H16" s="87">
        <v>0</v>
      </c>
      <c r="I16" s="87">
        <v>0</v>
      </c>
    </row>
    <row r="17" spans="1:10" s="86" customFormat="1" ht="12">
      <c r="B17" s="87">
        <v>6</v>
      </c>
      <c r="C17" s="88" t="s">
        <v>91</v>
      </c>
      <c r="D17" s="88" t="s">
        <v>0</v>
      </c>
      <c r="E17" s="88" t="s">
        <v>8</v>
      </c>
      <c r="F17" s="88" t="s">
        <v>76</v>
      </c>
      <c r="G17" s="103">
        <v>551030</v>
      </c>
      <c r="H17" s="87">
        <v>0</v>
      </c>
      <c r="I17" s="87">
        <v>48</v>
      </c>
    </row>
    <row r="18" spans="1:10" s="86" customFormat="1" ht="12">
      <c r="B18" s="87">
        <v>39</v>
      </c>
      <c r="C18" s="88" t="s">
        <v>91</v>
      </c>
      <c r="D18" s="88" t="s">
        <v>0</v>
      </c>
      <c r="E18" s="88" t="s">
        <v>77</v>
      </c>
      <c r="F18" s="88" t="s">
        <v>76</v>
      </c>
      <c r="G18" s="103">
        <v>3895269</v>
      </c>
      <c r="H18" s="87">
        <v>0</v>
      </c>
      <c r="I18" s="87">
        <v>4</v>
      </c>
    </row>
    <row r="19" spans="1:10" s="86" customFormat="1" ht="12">
      <c r="B19" s="87">
        <v>8</v>
      </c>
      <c r="C19" s="88" t="s">
        <v>91</v>
      </c>
      <c r="D19" s="88" t="s">
        <v>75</v>
      </c>
      <c r="E19" s="88" t="s">
        <v>6</v>
      </c>
      <c r="F19" s="88" t="s">
        <v>76</v>
      </c>
      <c r="G19" s="103">
        <v>3408000</v>
      </c>
      <c r="H19" s="87">
        <v>0</v>
      </c>
      <c r="I19" s="87">
        <v>0</v>
      </c>
    </row>
    <row r="20" spans="1:10" s="89" customFormat="1" ht="12">
      <c r="B20" s="87">
        <v>2</v>
      </c>
      <c r="C20" s="88" t="s">
        <v>91</v>
      </c>
      <c r="D20" s="88" t="s">
        <v>75</v>
      </c>
      <c r="E20" s="88" t="s">
        <v>8</v>
      </c>
      <c r="F20" s="88" t="s">
        <v>76</v>
      </c>
      <c r="G20" s="103">
        <v>1341000</v>
      </c>
      <c r="H20" s="87">
        <v>0</v>
      </c>
      <c r="I20" s="87">
        <v>0</v>
      </c>
    </row>
    <row r="21" spans="1:10" s="86" customFormat="1" ht="12">
      <c r="B21" s="87">
        <v>2</v>
      </c>
      <c r="C21" s="88" t="s">
        <v>91</v>
      </c>
      <c r="D21" s="88" t="s">
        <v>75</v>
      </c>
      <c r="E21" s="88" t="s">
        <v>77</v>
      </c>
      <c r="F21" s="88" t="s">
        <v>76</v>
      </c>
      <c r="G21" s="103">
        <v>723455</v>
      </c>
      <c r="H21" s="87">
        <v>0</v>
      </c>
      <c r="I21" s="87">
        <v>2</v>
      </c>
    </row>
    <row r="22" spans="1:10" s="89" customFormat="1" ht="12">
      <c r="A22" s="90" t="s">
        <v>35</v>
      </c>
      <c r="B22" s="91">
        <f>SUM(B7:B21)</f>
        <v>316</v>
      </c>
      <c r="G22" s="104">
        <f>SUM(G7:G21)</f>
        <v>28802411</v>
      </c>
      <c r="H22" s="91">
        <f>SUM(H7:H21)</f>
        <v>0</v>
      </c>
      <c r="I22" s="91">
        <f>SUM(I7:I21)</f>
        <v>61</v>
      </c>
    </row>
    <row r="23" spans="1:10" s="89" customFormat="1" ht="12">
      <c r="B23" s="87">
        <v>16</v>
      </c>
      <c r="C23" s="88" t="s">
        <v>93</v>
      </c>
      <c r="D23" s="88" t="s">
        <v>75</v>
      </c>
      <c r="E23" s="88" t="s">
        <v>6</v>
      </c>
      <c r="F23" s="88" t="s">
        <v>94</v>
      </c>
      <c r="G23" s="103">
        <v>7678190</v>
      </c>
      <c r="H23" s="87" t="s">
        <v>92</v>
      </c>
      <c r="I23" s="87" t="s">
        <v>92</v>
      </c>
    </row>
    <row r="24" spans="1:10" s="89" customFormat="1" ht="12">
      <c r="A24" s="92" t="s">
        <v>36</v>
      </c>
      <c r="B24" s="91">
        <f>SUM(B23)</f>
        <v>16</v>
      </c>
      <c r="G24" s="104">
        <f t="shared" ref="G24:I24" si="0">SUM(G23)</f>
        <v>7678190</v>
      </c>
      <c r="H24" s="91">
        <f t="shared" si="0"/>
        <v>0</v>
      </c>
      <c r="I24" s="91">
        <f t="shared" si="0"/>
        <v>0</v>
      </c>
    </row>
    <row r="25" spans="1:10" s="86" customFormat="1" ht="12">
      <c r="B25" s="93">
        <v>9</v>
      </c>
      <c r="C25" s="94" t="s">
        <v>95</v>
      </c>
      <c r="D25" s="94" t="s">
        <v>5</v>
      </c>
      <c r="E25" s="94" t="s">
        <v>6</v>
      </c>
      <c r="F25" s="94" t="s">
        <v>79</v>
      </c>
      <c r="G25" s="105">
        <v>0</v>
      </c>
      <c r="H25" s="93">
        <v>18</v>
      </c>
      <c r="I25" s="93">
        <v>0</v>
      </c>
    </row>
    <row r="26" spans="1:10" s="86" customFormat="1" ht="12">
      <c r="B26" s="93">
        <v>1</v>
      </c>
      <c r="C26" s="94" t="s">
        <v>95</v>
      </c>
      <c r="D26" s="94" t="s">
        <v>5</v>
      </c>
      <c r="E26" s="94" t="s">
        <v>73</v>
      </c>
      <c r="F26" s="94" t="s">
        <v>79</v>
      </c>
      <c r="G26" s="105">
        <v>0</v>
      </c>
      <c r="H26" s="93">
        <v>0</v>
      </c>
      <c r="I26" s="93">
        <v>0</v>
      </c>
    </row>
    <row r="27" spans="1:10" s="89" customFormat="1" ht="12">
      <c r="B27" s="93">
        <v>1</v>
      </c>
      <c r="C27" s="94" t="s">
        <v>95</v>
      </c>
      <c r="D27" s="94" t="s">
        <v>5</v>
      </c>
      <c r="E27" s="94" t="s">
        <v>74</v>
      </c>
      <c r="F27" s="94" t="s">
        <v>79</v>
      </c>
      <c r="G27" s="105">
        <v>0</v>
      </c>
      <c r="H27" s="93">
        <v>336</v>
      </c>
      <c r="I27" s="93">
        <v>0</v>
      </c>
    </row>
    <row r="28" spans="1:10" s="86" customFormat="1" ht="12">
      <c r="B28" s="93">
        <v>13</v>
      </c>
      <c r="C28" s="94" t="s">
        <v>95</v>
      </c>
      <c r="D28" s="94" t="s">
        <v>5</v>
      </c>
      <c r="E28" s="94" t="s">
        <v>77</v>
      </c>
      <c r="F28" s="94" t="s">
        <v>79</v>
      </c>
      <c r="G28" s="105">
        <v>0</v>
      </c>
      <c r="H28" s="93">
        <v>9</v>
      </c>
      <c r="I28" s="93">
        <v>0</v>
      </c>
      <c r="J28" s="89"/>
    </row>
    <row r="29" spans="1:10" s="86" customFormat="1" ht="12">
      <c r="B29" s="93">
        <v>1</v>
      </c>
      <c r="C29" s="94" t="s">
        <v>95</v>
      </c>
      <c r="D29" s="94" t="s">
        <v>9</v>
      </c>
      <c r="E29" s="94" t="s">
        <v>77</v>
      </c>
      <c r="F29" s="94" t="s">
        <v>79</v>
      </c>
      <c r="G29" s="105">
        <v>0</v>
      </c>
      <c r="H29" s="93">
        <v>1</v>
      </c>
      <c r="I29" s="93">
        <v>0</v>
      </c>
    </row>
    <row r="30" spans="1:10" s="97" customFormat="1" ht="12">
      <c r="A30" s="95" t="s">
        <v>37</v>
      </c>
      <c r="B30" s="96">
        <f>SUM(B25:B29)</f>
        <v>25</v>
      </c>
      <c r="G30" s="106">
        <f t="shared" ref="G30:I30" si="1">SUM(G25:G29)</f>
        <v>0</v>
      </c>
      <c r="H30" s="96">
        <f t="shared" si="1"/>
        <v>364</v>
      </c>
      <c r="I30" s="96">
        <f t="shared" si="1"/>
        <v>0</v>
      </c>
    </row>
    <row r="31" spans="1:10" s="86" customFormat="1" ht="12">
      <c r="B31" s="87">
        <v>1</v>
      </c>
      <c r="C31" s="88" t="s">
        <v>96</v>
      </c>
      <c r="D31" s="88" t="s">
        <v>75</v>
      </c>
      <c r="E31" s="88" t="s">
        <v>6</v>
      </c>
      <c r="F31" s="88" t="s">
        <v>25</v>
      </c>
      <c r="G31" s="103">
        <v>0</v>
      </c>
      <c r="H31" s="87">
        <v>0</v>
      </c>
      <c r="I31" s="87">
        <v>0</v>
      </c>
    </row>
    <row r="32" spans="1:10" s="89" customFormat="1" ht="12">
      <c r="A32" s="92" t="s">
        <v>38</v>
      </c>
      <c r="B32" s="91">
        <f>SUM(B31)</f>
        <v>1</v>
      </c>
      <c r="G32" s="104">
        <f t="shared" ref="G32:I32" si="2">SUM(G31)</f>
        <v>0</v>
      </c>
      <c r="H32" s="91">
        <f t="shared" si="2"/>
        <v>0</v>
      </c>
      <c r="I32" s="91">
        <f t="shared" si="2"/>
        <v>0</v>
      </c>
    </row>
    <row r="33" spans="1:10" s="86" customFormat="1" ht="12">
      <c r="B33" s="87">
        <v>26</v>
      </c>
      <c r="C33" s="88" t="s">
        <v>97</v>
      </c>
      <c r="D33" s="88" t="s">
        <v>5</v>
      </c>
      <c r="E33" s="88" t="s">
        <v>6</v>
      </c>
      <c r="F33" s="88" t="s">
        <v>7</v>
      </c>
      <c r="G33" s="103">
        <v>0</v>
      </c>
      <c r="H33" s="87" t="s">
        <v>92</v>
      </c>
      <c r="I33" s="87" t="s">
        <v>92</v>
      </c>
    </row>
    <row r="34" spans="1:10" s="86" customFormat="1" ht="12">
      <c r="B34" s="87">
        <v>1</v>
      </c>
      <c r="C34" s="88" t="s">
        <v>97</v>
      </c>
      <c r="D34" s="88" t="s">
        <v>5</v>
      </c>
      <c r="E34" s="88" t="s">
        <v>74</v>
      </c>
      <c r="F34" s="88" t="s">
        <v>7</v>
      </c>
      <c r="G34" s="103">
        <v>0</v>
      </c>
      <c r="H34" s="87" t="s">
        <v>92</v>
      </c>
      <c r="I34" s="87" t="s">
        <v>92</v>
      </c>
    </row>
    <row r="35" spans="1:10" s="86" customFormat="1" ht="12">
      <c r="B35" s="87">
        <v>2</v>
      </c>
      <c r="C35" s="88" t="s">
        <v>97</v>
      </c>
      <c r="D35" s="88" t="s">
        <v>5</v>
      </c>
      <c r="E35" s="88" t="s">
        <v>8</v>
      </c>
      <c r="F35" s="88" t="s">
        <v>7</v>
      </c>
      <c r="G35" s="103">
        <v>0</v>
      </c>
      <c r="H35" s="87" t="s">
        <v>92</v>
      </c>
      <c r="I35" s="87" t="s">
        <v>92</v>
      </c>
      <c r="J35" s="89"/>
    </row>
    <row r="36" spans="1:10" s="86" customFormat="1" ht="12">
      <c r="B36" s="87">
        <v>28</v>
      </c>
      <c r="C36" s="88" t="s">
        <v>97</v>
      </c>
      <c r="D36" s="88" t="s">
        <v>9</v>
      </c>
      <c r="E36" s="88" t="s">
        <v>6</v>
      </c>
      <c r="F36" s="88" t="s">
        <v>7</v>
      </c>
      <c r="G36" s="103">
        <v>571163</v>
      </c>
      <c r="H36" s="87">
        <v>0</v>
      </c>
      <c r="I36" s="87">
        <v>0</v>
      </c>
    </row>
    <row r="37" spans="1:10" s="86" customFormat="1" ht="12">
      <c r="B37" s="87">
        <v>25</v>
      </c>
      <c r="C37" s="88" t="s">
        <v>97</v>
      </c>
      <c r="D37" s="88" t="s">
        <v>0</v>
      </c>
      <c r="E37" s="88" t="s">
        <v>6</v>
      </c>
      <c r="F37" s="88" t="s">
        <v>7</v>
      </c>
      <c r="G37" s="103">
        <v>1483605</v>
      </c>
      <c r="H37" s="87">
        <v>0</v>
      </c>
      <c r="I37" s="87">
        <v>0</v>
      </c>
      <c r="J37" s="89"/>
    </row>
    <row r="38" spans="1:10" s="86" customFormat="1" ht="12">
      <c r="B38" s="87">
        <v>1</v>
      </c>
      <c r="C38" s="88" t="s">
        <v>97</v>
      </c>
      <c r="D38" s="88" t="s">
        <v>0</v>
      </c>
      <c r="E38" s="88" t="s">
        <v>74</v>
      </c>
      <c r="F38" s="88" t="s">
        <v>7</v>
      </c>
      <c r="G38" s="103">
        <v>628989</v>
      </c>
      <c r="H38" s="87" t="s">
        <v>92</v>
      </c>
      <c r="I38" s="87" t="s">
        <v>92</v>
      </c>
    </row>
    <row r="39" spans="1:10" s="89" customFormat="1" ht="12">
      <c r="A39" s="86"/>
      <c r="B39" s="87">
        <v>10</v>
      </c>
      <c r="C39" s="88" t="s">
        <v>97</v>
      </c>
      <c r="D39" s="88" t="s">
        <v>0</v>
      </c>
      <c r="E39" s="88" t="s">
        <v>8</v>
      </c>
      <c r="F39" s="88" t="s">
        <v>7</v>
      </c>
      <c r="G39" s="103">
        <v>405648</v>
      </c>
      <c r="H39" s="87" t="s">
        <v>92</v>
      </c>
      <c r="I39" s="87" t="s">
        <v>92</v>
      </c>
      <c r="J39" s="86"/>
    </row>
    <row r="40" spans="1:10" s="86" customFormat="1" ht="12">
      <c r="B40" s="87">
        <v>6</v>
      </c>
      <c r="C40" s="88" t="s">
        <v>97</v>
      </c>
      <c r="D40" s="88" t="s">
        <v>75</v>
      </c>
      <c r="E40" s="88" t="s">
        <v>6</v>
      </c>
      <c r="F40" s="88" t="s">
        <v>7</v>
      </c>
      <c r="G40" s="103">
        <v>4677069</v>
      </c>
      <c r="H40" s="87">
        <v>0</v>
      </c>
      <c r="I40" s="87">
        <v>0</v>
      </c>
      <c r="J40" s="89"/>
    </row>
    <row r="41" spans="1:10" s="89" customFormat="1" ht="12">
      <c r="A41" s="98" t="s">
        <v>39</v>
      </c>
      <c r="B41" s="99">
        <f>SUM(B33:B40)</f>
        <v>99</v>
      </c>
      <c r="C41" s="100"/>
      <c r="D41" s="100"/>
      <c r="E41" s="100"/>
      <c r="F41" s="100"/>
      <c r="G41" s="107">
        <f t="shared" ref="G41:I41" si="3">SUM(G33:G40)</f>
        <v>7766474</v>
      </c>
      <c r="H41" s="99">
        <f t="shared" si="3"/>
        <v>0</v>
      </c>
      <c r="I41" s="99">
        <f t="shared" si="3"/>
        <v>0</v>
      </c>
    </row>
    <row r="42" spans="1:10" s="86" customFormat="1" ht="12">
      <c r="B42" s="87">
        <v>1</v>
      </c>
      <c r="C42" s="88" t="s">
        <v>91</v>
      </c>
      <c r="D42" s="88" t="s">
        <v>9</v>
      </c>
      <c r="E42" s="88" t="s">
        <v>74</v>
      </c>
      <c r="F42" s="88" t="s">
        <v>82</v>
      </c>
      <c r="G42" s="103">
        <v>10200</v>
      </c>
      <c r="H42" s="87">
        <v>0</v>
      </c>
      <c r="I42" s="87">
        <v>0</v>
      </c>
    </row>
    <row r="43" spans="1:10" s="86" customFormat="1" ht="12">
      <c r="B43" s="87">
        <v>1</v>
      </c>
      <c r="C43" s="88" t="s">
        <v>91</v>
      </c>
      <c r="D43" s="88" t="s">
        <v>0</v>
      </c>
      <c r="E43" s="88" t="s">
        <v>6</v>
      </c>
      <c r="F43" s="88" t="s">
        <v>82</v>
      </c>
      <c r="G43" s="103">
        <v>25000</v>
      </c>
      <c r="H43" s="87">
        <v>0</v>
      </c>
      <c r="I43" s="87">
        <v>0</v>
      </c>
    </row>
    <row r="44" spans="1:10" s="86" customFormat="1" ht="12">
      <c r="B44" s="87">
        <v>14</v>
      </c>
      <c r="C44" s="88" t="s">
        <v>91</v>
      </c>
      <c r="D44" s="88" t="s">
        <v>0</v>
      </c>
      <c r="E44" s="88" t="s">
        <v>77</v>
      </c>
      <c r="F44" s="88" t="s">
        <v>82</v>
      </c>
      <c r="G44" s="103">
        <v>4026008</v>
      </c>
      <c r="H44" s="87">
        <v>0</v>
      </c>
      <c r="I44" s="87">
        <v>15</v>
      </c>
    </row>
    <row r="45" spans="1:10" s="89" customFormat="1" ht="12">
      <c r="A45" s="86"/>
      <c r="B45" s="87">
        <v>6</v>
      </c>
      <c r="C45" s="88" t="s">
        <v>91</v>
      </c>
      <c r="D45" s="88" t="s">
        <v>75</v>
      </c>
      <c r="E45" s="88" t="s">
        <v>6</v>
      </c>
      <c r="F45" s="88" t="s">
        <v>82</v>
      </c>
      <c r="G45" s="103">
        <v>58760221</v>
      </c>
      <c r="H45" s="87">
        <v>0</v>
      </c>
      <c r="I45" s="87">
        <v>407</v>
      </c>
      <c r="J45" s="86"/>
    </row>
    <row r="46" spans="1:10" s="86" customFormat="1" ht="12">
      <c r="B46" s="87">
        <v>2</v>
      </c>
      <c r="C46" s="88" t="s">
        <v>91</v>
      </c>
      <c r="D46" s="88" t="s">
        <v>75</v>
      </c>
      <c r="E46" s="88" t="s">
        <v>8</v>
      </c>
      <c r="F46" s="88" t="s">
        <v>82</v>
      </c>
      <c r="G46" s="103">
        <v>1617729</v>
      </c>
      <c r="H46" s="87">
        <v>0</v>
      </c>
      <c r="I46" s="87">
        <v>6</v>
      </c>
      <c r="J46" s="89"/>
    </row>
    <row r="47" spans="1:10" s="86" customFormat="1" ht="12">
      <c r="B47" s="87">
        <v>16</v>
      </c>
      <c r="C47" s="88" t="s">
        <v>91</v>
      </c>
      <c r="D47" s="88" t="s">
        <v>75</v>
      </c>
      <c r="E47" s="88" t="s">
        <v>77</v>
      </c>
      <c r="F47" s="88" t="s">
        <v>82</v>
      </c>
      <c r="G47" s="103">
        <v>3933590</v>
      </c>
      <c r="H47" s="87">
        <v>0</v>
      </c>
      <c r="I47" s="87">
        <v>17</v>
      </c>
      <c r="J47" s="89"/>
    </row>
    <row r="48" spans="1:10" s="89" customFormat="1" ht="12">
      <c r="A48" s="92" t="s">
        <v>40</v>
      </c>
      <c r="B48" s="99">
        <f>SUM(B42:B47)</f>
        <v>40</v>
      </c>
      <c r="C48" s="100"/>
      <c r="D48" s="100"/>
      <c r="E48" s="100"/>
      <c r="F48" s="100"/>
      <c r="G48" s="107">
        <f t="shared" ref="G48:I48" si="4">SUM(G42:G47)</f>
        <v>68372748</v>
      </c>
      <c r="H48" s="99">
        <f t="shared" si="4"/>
        <v>0</v>
      </c>
      <c r="I48" s="99">
        <f t="shared" si="4"/>
        <v>445</v>
      </c>
    </row>
    <row r="49" spans="1:10" s="86" customFormat="1" ht="12">
      <c r="B49" s="87">
        <v>1</v>
      </c>
      <c r="C49" s="88" t="s">
        <v>91</v>
      </c>
      <c r="D49" s="88" t="s">
        <v>5</v>
      </c>
      <c r="E49" s="88" t="s">
        <v>8</v>
      </c>
      <c r="F49" s="88" t="s">
        <v>71</v>
      </c>
      <c r="G49" s="103">
        <v>0</v>
      </c>
      <c r="H49" s="87" t="s">
        <v>92</v>
      </c>
      <c r="I49" s="87" t="s">
        <v>92</v>
      </c>
    </row>
    <row r="50" spans="1:10" s="86" customFormat="1" ht="12">
      <c r="B50" s="87">
        <v>1</v>
      </c>
      <c r="C50" s="88" t="s">
        <v>91</v>
      </c>
      <c r="D50" s="88" t="s">
        <v>5</v>
      </c>
      <c r="E50" s="88" t="s">
        <v>77</v>
      </c>
      <c r="F50" s="88" t="s">
        <v>71</v>
      </c>
      <c r="G50" s="103">
        <v>1</v>
      </c>
      <c r="H50" s="87" t="s">
        <v>92</v>
      </c>
      <c r="I50" s="87" t="s">
        <v>92</v>
      </c>
    </row>
    <row r="51" spans="1:10" s="89" customFormat="1" ht="12">
      <c r="A51" s="86"/>
      <c r="B51" s="87">
        <v>1</v>
      </c>
      <c r="C51" s="88" t="s">
        <v>91</v>
      </c>
      <c r="D51" s="88" t="s">
        <v>0</v>
      </c>
      <c r="E51" s="88" t="s">
        <v>6</v>
      </c>
      <c r="F51" s="88" t="s">
        <v>71</v>
      </c>
      <c r="G51" s="103">
        <v>1000</v>
      </c>
      <c r="H51" s="87">
        <v>0</v>
      </c>
      <c r="I51" s="87">
        <v>0</v>
      </c>
      <c r="J51" s="86"/>
    </row>
    <row r="52" spans="1:10" s="89" customFormat="1" ht="12">
      <c r="A52" s="92" t="s">
        <v>41</v>
      </c>
      <c r="B52" s="99">
        <f>SUM(B49:B51)</f>
        <v>3</v>
      </c>
      <c r="C52" s="100"/>
      <c r="D52" s="100"/>
      <c r="E52" s="100"/>
      <c r="F52" s="100"/>
      <c r="G52" s="107">
        <f t="shared" ref="G52:I52" si="5">SUM(G49:G51)</f>
        <v>1001</v>
      </c>
      <c r="H52" s="99">
        <f t="shared" si="5"/>
        <v>0</v>
      </c>
      <c r="I52" s="99">
        <f t="shared" si="5"/>
        <v>0</v>
      </c>
    </row>
    <row r="53" spans="1:10" s="86" customFormat="1" ht="12">
      <c r="B53" s="87">
        <v>25</v>
      </c>
      <c r="C53" s="88" t="s">
        <v>97</v>
      </c>
      <c r="D53" s="88" t="s">
        <v>9</v>
      </c>
      <c r="E53" s="88" t="s">
        <v>6</v>
      </c>
      <c r="F53" s="88" t="s">
        <v>72</v>
      </c>
      <c r="G53" s="103">
        <v>0</v>
      </c>
      <c r="H53" s="87" t="s">
        <v>92</v>
      </c>
      <c r="I53" s="87" t="s">
        <v>92</v>
      </c>
      <c r="J53" s="89"/>
    </row>
    <row r="54" spans="1:10" s="86" customFormat="1" ht="12">
      <c r="B54" s="87">
        <v>1</v>
      </c>
      <c r="C54" s="88" t="s">
        <v>97</v>
      </c>
      <c r="D54" s="88" t="s">
        <v>9</v>
      </c>
      <c r="E54" s="88" t="s">
        <v>74</v>
      </c>
      <c r="F54" s="88" t="s">
        <v>72</v>
      </c>
      <c r="G54" s="103">
        <v>0</v>
      </c>
      <c r="H54" s="87" t="s">
        <v>92</v>
      </c>
      <c r="I54" s="87" t="s">
        <v>92</v>
      </c>
    </row>
    <row r="55" spans="1:10" s="86" customFormat="1" ht="12">
      <c r="B55" s="87">
        <v>2</v>
      </c>
      <c r="C55" s="88" t="s">
        <v>97</v>
      </c>
      <c r="D55" s="88" t="s">
        <v>9</v>
      </c>
      <c r="E55" s="88" t="s">
        <v>77</v>
      </c>
      <c r="F55" s="88" t="s">
        <v>72</v>
      </c>
      <c r="G55" s="103">
        <v>0</v>
      </c>
      <c r="H55" s="87" t="s">
        <v>92</v>
      </c>
      <c r="I55" s="87" t="s">
        <v>92</v>
      </c>
    </row>
    <row r="56" spans="1:10" s="86" customFormat="1" ht="12">
      <c r="B56" s="87">
        <v>2</v>
      </c>
      <c r="C56" s="88" t="s">
        <v>97</v>
      </c>
      <c r="D56" s="88" t="s">
        <v>0</v>
      </c>
      <c r="E56" s="88" t="s">
        <v>6</v>
      </c>
      <c r="F56" s="88" t="s">
        <v>72</v>
      </c>
      <c r="G56" s="103">
        <v>0</v>
      </c>
      <c r="H56" s="87" t="s">
        <v>92</v>
      </c>
      <c r="I56" s="87" t="s">
        <v>92</v>
      </c>
    </row>
    <row r="57" spans="1:10" s="89" customFormat="1" ht="12">
      <c r="A57" s="98" t="s">
        <v>42</v>
      </c>
      <c r="B57" s="99">
        <f>SUM(B53:B56)</f>
        <v>30</v>
      </c>
      <c r="C57" s="100"/>
      <c r="D57" s="100"/>
      <c r="E57" s="100"/>
      <c r="F57" s="100"/>
      <c r="G57" s="107">
        <f t="shared" ref="G57:I57" si="6">SUM(G53:G56)</f>
        <v>0</v>
      </c>
      <c r="H57" s="99">
        <f t="shared" si="6"/>
        <v>0</v>
      </c>
      <c r="I57" s="99">
        <f t="shared" si="6"/>
        <v>0</v>
      </c>
    </row>
    <row r="58" spans="1:10" s="89" customFormat="1" ht="12">
      <c r="A58" s="86"/>
      <c r="B58" s="87">
        <v>1</v>
      </c>
      <c r="C58" s="88" t="s">
        <v>91</v>
      </c>
      <c r="D58" s="88" t="s">
        <v>0</v>
      </c>
      <c r="E58" s="88" t="s">
        <v>6</v>
      </c>
      <c r="F58" s="88" t="s">
        <v>81</v>
      </c>
      <c r="G58" s="103">
        <v>0</v>
      </c>
      <c r="H58" s="87">
        <v>0</v>
      </c>
      <c r="I58" s="87">
        <v>0</v>
      </c>
      <c r="J58" s="86"/>
    </row>
    <row r="59" spans="1:10" s="89" customFormat="1" thickBot="1">
      <c r="A59" s="101" t="s">
        <v>43</v>
      </c>
      <c r="B59" s="114">
        <f>SUM(B58)</f>
        <v>1</v>
      </c>
      <c r="C59" s="100"/>
      <c r="D59" s="100"/>
      <c r="E59" s="100"/>
      <c r="F59" s="100"/>
      <c r="G59" s="117">
        <f t="shared" ref="G59:I59" si="7">SUM(G58)</f>
        <v>0</v>
      </c>
      <c r="H59" s="114">
        <f t="shared" si="7"/>
        <v>0</v>
      </c>
      <c r="I59" s="114">
        <f t="shared" si="7"/>
        <v>0</v>
      </c>
    </row>
    <row r="60" spans="1:10" s="89" customFormat="1" thickBot="1">
      <c r="A60" s="102" t="s">
        <v>10</v>
      </c>
      <c r="B60" s="115">
        <f>SUM(B59,B57,B52,B48,B41,B32,B30,B24,B22)</f>
        <v>531</v>
      </c>
      <c r="C60" s="113"/>
      <c r="D60" s="70"/>
      <c r="E60" s="70"/>
      <c r="F60" s="116" t="s">
        <v>98</v>
      </c>
      <c r="G60" s="118">
        <f>SUM(G59,G57,G52,G48,G41,G32,G30,G24,G22)</f>
        <v>112620824</v>
      </c>
      <c r="H60" s="115">
        <f>SUM(H59,H57,H52,H48,H41,H32,H30,H24,H22)</f>
        <v>364</v>
      </c>
      <c r="I60" s="115">
        <f>SUM(I59,I57,I52,I48,I41,I32,I30,I24,I22)</f>
        <v>506</v>
      </c>
    </row>
    <row r="61" spans="1:10" s="89" customFormat="1" ht="12">
      <c r="A61" s="102"/>
      <c r="B61" s="91"/>
      <c r="C61" s="108"/>
      <c r="D61" s="108"/>
      <c r="E61" s="108"/>
      <c r="F61" s="109"/>
      <c r="G61" s="104"/>
      <c r="H61" s="91"/>
      <c r="I61" s="91"/>
    </row>
    <row r="62" spans="1:10">
      <c r="A62" s="23" t="s">
        <v>29</v>
      </c>
      <c r="B62" s="27">
        <v>214</v>
      </c>
      <c r="G62" s="29">
        <v>5882899</v>
      </c>
      <c r="H62" s="27">
        <v>363</v>
      </c>
      <c r="I62" s="27">
        <v>0</v>
      </c>
    </row>
    <row r="63" spans="1:10">
      <c r="A63" s="23" t="s">
        <v>30</v>
      </c>
      <c r="B63" s="27">
        <v>96</v>
      </c>
      <c r="G63" s="29">
        <v>1752961</v>
      </c>
      <c r="H63" s="27">
        <v>1</v>
      </c>
      <c r="I63" s="27">
        <v>4</v>
      </c>
      <c r="J63" s="20"/>
    </row>
    <row r="64" spans="1:10">
      <c r="A64" s="23" t="s">
        <v>31</v>
      </c>
      <c r="B64" s="27">
        <v>162</v>
      </c>
      <c r="G64" s="29">
        <v>22845710</v>
      </c>
      <c r="H64" s="27">
        <v>0</v>
      </c>
      <c r="I64" s="27">
        <v>70</v>
      </c>
      <c r="J64" s="20"/>
    </row>
    <row r="65" spans="1:40">
      <c r="A65" s="23" t="s">
        <v>32</v>
      </c>
      <c r="B65" s="27">
        <v>59</v>
      </c>
      <c r="G65" s="29">
        <v>82139254</v>
      </c>
      <c r="H65" s="27">
        <v>0</v>
      </c>
      <c r="I65" s="27">
        <v>432</v>
      </c>
    </row>
    <row r="66" spans="1:40">
      <c r="A66" s="23" t="s">
        <v>33</v>
      </c>
      <c r="B66" s="24">
        <f>SUM(B62:B65)</f>
        <v>531</v>
      </c>
      <c r="C66" s="3"/>
      <c r="D66" s="3"/>
      <c r="E66" s="3"/>
      <c r="F66" s="3"/>
      <c r="G66" s="51">
        <f>SUM(G62:G65)</f>
        <v>112620824</v>
      </c>
      <c r="H66" s="24">
        <f>SUM(H62:H65)</f>
        <v>364</v>
      </c>
      <c r="I66" s="24">
        <f>SUM(I62:I65)</f>
        <v>506</v>
      </c>
    </row>
    <row r="67" spans="1:40">
      <c r="A67" s="23"/>
      <c r="B67" s="24"/>
      <c r="C67" s="3"/>
      <c r="D67" s="3"/>
      <c r="E67" s="3"/>
      <c r="F67" s="3"/>
      <c r="G67" s="51"/>
      <c r="H67" s="24"/>
      <c r="I67" s="24"/>
    </row>
    <row r="68" spans="1:40" ht="13.5" thickBot="1">
      <c r="A68" s="15" t="s">
        <v>80</v>
      </c>
      <c r="B68" s="16">
        <f>+B66+JAN!B69</f>
        <v>1048</v>
      </c>
      <c r="C68" s="17"/>
      <c r="D68" s="17"/>
      <c r="E68" s="17"/>
      <c r="F68" s="17"/>
      <c r="G68" s="18">
        <f>+G66+JAN!G69</f>
        <v>236644472</v>
      </c>
      <c r="H68" s="16">
        <f>+H66+JAN!H69</f>
        <v>391</v>
      </c>
      <c r="I68" s="16">
        <f>+I66+JAN!I69</f>
        <v>959</v>
      </c>
    </row>
    <row r="70" spans="1:40" s="59"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c r="S70"/>
      <c r="T70"/>
      <c r="U70"/>
      <c r="V70"/>
      <c r="W70"/>
      <c r="X70"/>
      <c r="Y70"/>
      <c r="Z70"/>
      <c r="AA70"/>
      <c r="AB70"/>
      <c r="AC70"/>
      <c r="AD70"/>
      <c r="AE70"/>
      <c r="AF70"/>
      <c r="AG70"/>
      <c r="AH70"/>
      <c r="AI70"/>
      <c r="AJ70"/>
      <c r="AK70"/>
      <c r="AL70"/>
      <c r="AM70"/>
      <c r="AN70"/>
    </row>
    <row r="71" spans="1:40" s="59" customFormat="1">
      <c r="A71" s="57" t="s">
        <v>91</v>
      </c>
      <c r="B71" s="57" t="s">
        <v>5</v>
      </c>
      <c r="C71" s="57" t="s">
        <v>6</v>
      </c>
      <c r="D71" s="57" t="s">
        <v>76</v>
      </c>
      <c r="E71" s="58">
        <v>1</v>
      </c>
      <c r="F71" s="57" t="s">
        <v>273</v>
      </c>
      <c r="G71" s="74">
        <v>503000</v>
      </c>
      <c r="H71" s="57" t="s">
        <v>274</v>
      </c>
      <c r="I71" s="57" t="s">
        <v>275</v>
      </c>
      <c r="J71" s="58" t="s">
        <v>92</v>
      </c>
      <c r="K71" s="58" t="s">
        <v>92</v>
      </c>
      <c r="L71" s="57" t="s">
        <v>276</v>
      </c>
      <c r="M71" s="57" t="s">
        <v>277</v>
      </c>
      <c r="N71" s="57" t="s">
        <v>278</v>
      </c>
      <c r="O71" s="57" t="s">
        <v>26</v>
      </c>
      <c r="P71" s="57" t="s">
        <v>27</v>
      </c>
      <c r="Q71" s="57" t="s">
        <v>53</v>
      </c>
      <c r="R71"/>
      <c r="S71"/>
      <c r="T71"/>
      <c r="U71"/>
      <c r="V71"/>
      <c r="W71"/>
      <c r="X71"/>
      <c r="Y71"/>
      <c r="Z71"/>
      <c r="AA71"/>
      <c r="AB71"/>
      <c r="AC71"/>
      <c r="AD71"/>
      <c r="AE71"/>
      <c r="AF71"/>
      <c r="AG71"/>
      <c r="AH71"/>
      <c r="AI71"/>
      <c r="AJ71"/>
      <c r="AK71"/>
      <c r="AL71"/>
      <c r="AM71"/>
      <c r="AN71"/>
    </row>
    <row r="72" spans="1:40" s="59" customFormat="1">
      <c r="A72" s="57" t="s">
        <v>91</v>
      </c>
      <c r="B72" s="57" t="s">
        <v>0</v>
      </c>
      <c r="C72" s="57" t="s">
        <v>6</v>
      </c>
      <c r="D72" s="57" t="s">
        <v>76</v>
      </c>
      <c r="E72" s="58">
        <v>1</v>
      </c>
      <c r="F72" s="57" t="s">
        <v>279</v>
      </c>
      <c r="G72" s="74">
        <v>2353569</v>
      </c>
      <c r="H72" s="57" t="s">
        <v>280</v>
      </c>
      <c r="I72" s="57" t="s">
        <v>281</v>
      </c>
      <c r="J72" s="58">
        <v>0</v>
      </c>
      <c r="K72" s="58">
        <v>0</v>
      </c>
      <c r="L72" s="57" t="s">
        <v>282</v>
      </c>
      <c r="M72" s="57" t="s">
        <v>283</v>
      </c>
      <c r="N72" s="57" t="s">
        <v>284</v>
      </c>
      <c r="O72" s="57" t="s">
        <v>285</v>
      </c>
      <c r="P72" s="57" t="s">
        <v>27</v>
      </c>
      <c r="Q72" s="57" t="s">
        <v>286</v>
      </c>
      <c r="R72"/>
      <c r="S72"/>
      <c r="T72"/>
      <c r="U72"/>
      <c r="V72"/>
      <c r="W72"/>
      <c r="X72"/>
      <c r="Y72"/>
      <c r="Z72"/>
      <c r="AA72"/>
      <c r="AB72"/>
      <c r="AC72"/>
      <c r="AD72"/>
      <c r="AE72"/>
      <c r="AF72"/>
      <c r="AG72"/>
      <c r="AH72"/>
      <c r="AI72"/>
      <c r="AJ72"/>
      <c r="AK72"/>
      <c r="AL72"/>
      <c r="AM72"/>
      <c r="AN72"/>
    </row>
    <row r="73" spans="1:40" s="59" customFormat="1">
      <c r="A73" s="57" t="s">
        <v>91</v>
      </c>
      <c r="B73" s="57" t="s">
        <v>0</v>
      </c>
      <c r="C73" s="57" t="s">
        <v>6</v>
      </c>
      <c r="D73" s="57" t="s">
        <v>76</v>
      </c>
      <c r="E73" s="58">
        <v>1</v>
      </c>
      <c r="F73" s="57" t="s">
        <v>287</v>
      </c>
      <c r="G73" s="74">
        <v>560000</v>
      </c>
      <c r="H73" s="57" t="s">
        <v>231</v>
      </c>
      <c r="I73" s="57" t="s">
        <v>288</v>
      </c>
      <c r="J73" s="58">
        <v>0</v>
      </c>
      <c r="K73" s="58">
        <v>0</v>
      </c>
      <c r="L73" s="57" t="s">
        <v>189</v>
      </c>
      <c r="M73" s="57" t="s">
        <v>190</v>
      </c>
      <c r="N73" s="57" t="s">
        <v>195</v>
      </c>
      <c r="O73" s="57" t="s">
        <v>26</v>
      </c>
      <c r="P73" s="57" t="s">
        <v>27</v>
      </c>
      <c r="Q73" s="57" t="s">
        <v>52</v>
      </c>
      <c r="R73"/>
      <c r="S73"/>
      <c r="T73"/>
      <c r="U73"/>
      <c r="V73"/>
      <c r="W73"/>
      <c r="X73"/>
      <c r="Y73"/>
      <c r="Z73"/>
      <c r="AA73"/>
      <c r="AB73"/>
      <c r="AC73"/>
      <c r="AD73"/>
      <c r="AE73"/>
      <c r="AF73"/>
      <c r="AG73"/>
      <c r="AH73"/>
      <c r="AI73"/>
      <c r="AJ73"/>
      <c r="AK73"/>
      <c r="AL73"/>
      <c r="AM73"/>
      <c r="AN73"/>
    </row>
    <row r="74" spans="1:40" s="59" customFormat="1">
      <c r="A74" s="57" t="s">
        <v>91</v>
      </c>
      <c r="B74" s="57" t="s">
        <v>0</v>
      </c>
      <c r="C74" s="57" t="s">
        <v>6</v>
      </c>
      <c r="D74" s="57" t="s">
        <v>76</v>
      </c>
      <c r="E74" s="58">
        <v>1</v>
      </c>
      <c r="F74" s="57" t="s">
        <v>289</v>
      </c>
      <c r="G74" s="74">
        <v>610000</v>
      </c>
      <c r="H74" s="57" t="s">
        <v>290</v>
      </c>
      <c r="I74" s="57" t="s">
        <v>291</v>
      </c>
      <c r="J74" s="58">
        <v>0</v>
      </c>
      <c r="K74" s="58">
        <v>0</v>
      </c>
      <c r="L74" s="57" t="s">
        <v>292</v>
      </c>
      <c r="M74" s="57" t="s">
        <v>293</v>
      </c>
      <c r="N74" s="57" t="s">
        <v>294</v>
      </c>
      <c r="O74" s="57" t="s">
        <v>26</v>
      </c>
      <c r="P74" s="57" t="s">
        <v>27</v>
      </c>
      <c r="Q74" s="57" t="s">
        <v>295</v>
      </c>
      <c r="R74"/>
      <c r="S74"/>
      <c r="T74"/>
      <c r="U74"/>
      <c r="V74"/>
      <c r="W74"/>
      <c r="X74"/>
      <c r="Y74"/>
      <c r="Z74"/>
      <c r="AA74"/>
      <c r="AB74"/>
      <c r="AC74"/>
      <c r="AD74"/>
      <c r="AE74"/>
      <c r="AF74"/>
      <c r="AG74"/>
      <c r="AH74"/>
      <c r="AI74"/>
      <c r="AJ74"/>
      <c r="AK74"/>
      <c r="AL74"/>
      <c r="AM74"/>
      <c r="AN74"/>
    </row>
    <row r="75" spans="1:40" s="59" customFormat="1">
      <c r="A75" s="57" t="s">
        <v>91</v>
      </c>
      <c r="B75" s="57" t="s">
        <v>0</v>
      </c>
      <c r="C75" s="57" t="s">
        <v>6</v>
      </c>
      <c r="D75" s="57" t="s">
        <v>76</v>
      </c>
      <c r="E75" s="58">
        <v>1</v>
      </c>
      <c r="F75" s="57" t="s">
        <v>296</v>
      </c>
      <c r="G75" s="74">
        <v>1022000</v>
      </c>
      <c r="H75" s="57" t="s">
        <v>297</v>
      </c>
      <c r="I75" s="57" t="s">
        <v>298</v>
      </c>
      <c r="J75" s="58">
        <v>0</v>
      </c>
      <c r="K75" s="58">
        <v>0</v>
      </c>
      <c r="L75" s="57" t="s">
        <v>299</v>
      </c>
      <c r="M75" s="57" t="s">
        <v>300</v>
      </c>
      <c r="N75" s="57" t="s">
        <v>301</v>
      </c>
      <c r="O75" s="57" t="s">
        <v>26</v>
      </c>
      <c r="P75" s="57" t="s">
        <v>27</v>
      </c>
      <c r="Q75" s="57" t="s">
        <v>52</v>
      </c>
      <c r="R75"/>
      <c r="S75"/>
      <c r="T75"/>
      <c r="U75"/>
      <c r="V75"/>
      <c r="W75"/>
      <c r="X75"/>
      <c r="Y75"/>
      <c r="Z75"/>
      <c r="AA75"/>
      <c r="AB75"/>
      <c r="AC75"/>
      <c r="AD75"/>
      <c r="AE75"/>
      <c r="AF75"/>
      <c r="AG75"/>
      <c r="AH75"/>
      <c r="AI75"/>
      <c r="AJ75"/>
      <c r="AK75"/>
      <c r="AL75"/>
      <c r="AM75"/>
      <c r="AN75"/>
    </row>
    <row r="76" spans="1:40" s="59" customFormat="1">
      <c r="A76" s="57" t="s">
        <v>91</v>
      </c>
      <c r="B76" s="57" t="s">
        <v>0</v>
      </c>
      <c r="C76" s="57" t="s">
        <v>6</v>
      </c>
      <c r="D76" s="57" t="s">
        <v>76</v>
      </c>
      <c r="E76" s="58">
        <v>1</v>
      </c>
      <c r="F76" s="57" t="s">
        <v>302</v>
      </c>
      <c r="G76" s="74">
        <v>1000000</v>
      </c>
      <c r="H76" s="57" t="s">
        <v>303</v>
      </c>
      <c r="I76" s="57" t="s">
        <v>304</v>
      </c>
      <c r="J76" s="58">
        <v>0</v>
      </c>
      <c r="K76" s="58">
        <v>0</v>
      </c>
      <c r="L76" s="57" t="s">
        <v>305</v>
      </c>
      <c r="M76" s="57" t="s">
        <v>306</v>
      </c>
      <c r="N76" s="57" t="s">
        <v>307</v>
      </c>
      <c r="O76" s="57" t="s">
        <v>65</v>
      </c>
      <c r="P76" s="57" t="s">
        <v>27</v>
      </c>
      <c r="Q76" s="57" t="s">
        <v>142</v>
      </c>
      <c r="R76"/>
      <c r="S76"/>
      <c r="T76"/>
      <c r="U76"/>
      <c r="V76"/>
      <c r="W76"/>
      <c r="X76"/>
      <c r="Y76"/>
      <c r="Z76"/>
      <c r="AA76"/>
      <c r="AB76"/>
      <c r="AC76"/>
      <c r="AD76"/>
      <c r="AE76"/>
      <c r="AF76"/>
      <c r="AG76"/>
      <c r="AH76"/>
      <c r="AI76"/>
      <c r="AJ76"/>
      <c r="AK76"/>
      <c r="AL76"/>
      <c r="AM76"/>
      <c r="AN76"/>
    </row>
    <row r="77" spans="1:40" s="59" customFormat="1">
      <c r="A77" s="57" t="s">
        <v>91</v>
      </c>
      <c r="B77" s="57" t="s">
        <v>75</v>
      </c>
      <c r="C77" s="57" t="s">
        <v>6</v>
      </c>
      <c r="D77" s="57" t="s">
        <v>76</v>
      </c>
      <c r="E77" s="58">
        <v>1</v>
      </c>
      <c r="F77" s="57" t="s">
        <v>308</v>
      </c>
      <c r="G77" s="74">
        <v>2200000</v>
      </c>
      <c r="H77" s="57" t="s">
        <v>309</v>
      </c>
      <c r="I77" s="57" t="s">
        <v>310</v>
      </c>
      <c r="J77" s="58">
        <v>0</v>
      </c>
      <c r="K77" s="58">
        <v>0</v>
      </c>
      <c r="L77" s="57" t="s">
        <v>311</v>
      </c>
      <c r="M77" s="57" t="s">
        <v>312</v>
      </c>
      <c r="N77" s="57" t="s">
        <v>313</v>
      </c>
      <c r="O77" s="57" t="s">
        <v>26</v>
      </c>
      <c r="P77" s="57" t="s">
        <v>27</v>
      </c>
      <c r="Q77" s="57" t="s">
        <v>52</v>
      </c>
      <c r="R77"/>
      <c r="S77"/>
      <c r="T77"/>
      <c r="U77"/>
      <c r="V77"/>
      <c r="W77"/>
      <c r="X77"/>
      <c r="Y77"/>
      <c r="Z77"/>
      <c r="AA77"/>
      <c r="AB77"/>
      <c r="AC77"/>
      <c r="AD77"/>
      <c r="AE77"/>
      <c r="AF77"/>
      <c r="AG77"/>
      <c r="AH77"/>
      <c r="AI77"/>
      <c r="AJ77"/>
      <c r="AK77"/>
      <c r="AL77"/>
      <c r="AM77"/>
      <c r="AN77"/>
    </row>
    <row r="78" spans="1:40" s="59" customFormat="1">
      <c r="A78" s="60" t="s">
        <v>44</v>
      </c>
      <c r="B78" s="57"/>
      <c r="C78" s="57"/>
      <c r="D78" s="57"/>
      <c r="E78" s="65">
        <f>SUM(E71:E77)</f>
        <v>7</v>
      </c>
      <c r="F78" s="57"/>
      <c r="G78" s="75">
        <f>SUM(G71:G77)</f>
        <v>8248569</v>
      </c>
      <c r="H78" s="57"/>
      <c r="I78" s="57"/>
      <c r="J78" s="65">
        <f t="shared" ref="J78:K78" si="8">SUM(J71:J77)</f>
        <v>0</v>
      </c>
      <c r="K78" s="65">
        <f t="shared" si="8"/>
        <v>0</v>
      </c>
      <c r="L78" s="57"/>
      <c r="M78" s="57"/>
      <c r="N78" s="57"/>
      <c r="O78" s="57"/>
      <c r="P78" s="57"/>
      <c r="Q78" s="57"/>
      <c r="R78"/>
      <c r="S78"/>
      <c r="T78"/>
      <c r="U78"/>
      <c r="V78"/>
      <c r="W78"/>
      <c r="X78"/>
      <c r="Y78"/>
      <c r="Z78"/>
      <c r="AA78"/>
      <c r="AB78"/>
      <c r="AC78"/>
      <c r="AD78"/>
      <c r="AE78"/>
      <c r="AF78"/>
      <c r="AG78"/>
      <c r="AH78"/>
      <c r="AI78"/>
      <c r="AJ78"/>
      <c r="AK78"/>
      <c r="AL78"/>
      <c r="AM78"/>
      <c r="AN78"/>
    </row>
    <row r="79" spans="1:40" s="59" customFormat="1">
      <c r="A79" s="57" t="s">
        <v>91</v>
      </c>
      <c r="B79" s="57" t="s">
        <v>75</v>
      </c>
      <c r="C79" s="57" t="s">
        <v>8</v>
      </c>
      <c r="D79" s="57" t="s">
        <v>76</v>
      </c>
      <c r="E79" s="58">
        <v>1</v>
      </c>
      <c r="F79" s="57" t="s">
        <v>314</v>
      </c>
      <c r="G79" s="74">
        <v>1256000</v>
      </c>
      <c r="H79" s="57" t="s">
        <v>315</v>
      </c>
      <c r="I79" s="57" t="s">
        <v>316</v>
      </c>
      <c r="J79" s="58">
        <v>0</v>
      </c>
      <c r="K79" s="58">
        <v>0</v>
      </c>
      <c r="L79" s="57" t="s">
        <v>317</v>
      </c>
      <c r="M79" s="57" t="s">
        <v>318</v>
      </c>
      <c r="N79" s="57" t="s">
        <v>319</v>
      </c>
      <c r="O79" s="57" t="s">
        <v>26</v>
      </c>
      <c r="P79" s="57" t="s">
        <v>27</v>
      </c>
      <c r="Q79" s="57" t="s">
        <v>320</v>
      </c>
      <c r="R79"/>
      <c r="S79"/>
      <c r="T79"/>
      <c r="U79"/>
      <c r="V79"/>
      <c r="W79"/>
      <c r="X79"/>
      <c r="Y79"/>
      <c r="Z79"/>
      <c r="AA79"/>
      <c r="AB79"/>
      <c r="AC79"/>
      <c r="AD79"/>
      <c r="AE79"/>
      <c r="AF79"/>
      <c r="AG79"/>
      <c r="AH79"/>
      <c r="AI79"/>
      <c r="AJ79"/>
      <c r="AK79"/>
      <c r="AL79"/>
      <c r="AM79"/>
      <c r="AN79"/>
    </row>
    <row r="80" spans="1:40" s="59" customFormat="1">
      <c r="A80" s="60" t="s">
        <v>1</v>
      </c>
      <c r="B80" s="57"/>
      <c r="C80" s="57"/>
      <c r="D80" s="57"/>
      <c r="E80" s="65">
        <f>SUM(E79)</f>
        <v>1</v>
      </c>
      <c r="F80" s="57"/>
      <c r="G80" s="75">
        <f>SUM(G79)</f>
        <v>1256000</v>
      </c>
      <c r="H80" s="57"/>
      <c r="I80" s="57"/>
      <c r="J80" s="65">
        <f t="shared" ref="J80:K80" si="9">SUM(J79)</f>
        <v>0</v>
      </c>
      <c r="K80" s="65">
        <f t="shared" si="9"/>
        <v>0</v>
      </c>
      <c r="L80" s="57"/>
      <c r="M80" s="57"/>
      <c r="N80" s="57"/>
      <c r="O80" s="57"/>
      <c r="P80" s="57"/>
      <c r="Q80" s="57"/>
      <c r="R80"/>
      <c r="S80"/>
      <c r="T80"/>
      <c r="U80"/>
      <c r="V80"/>
      <c r="W80"/>
      <c r="X80"/>
      <c r="Y80"/>
      <c r="Z80"/>
      <c r="AA80"/>
      <c r="AB80"/>
      <c r="AC80"/>
      <c r="AD80"/>
      <c r="AE80"/>
      <c r="AF80"/>
      <c r="AG80"/>
      <c r="AH80"/>
      <c r="AI80"/>
      <c r="AJ80"/>
      <c r="AK80"/>
      <c r="AL80"/>
      <c r="AM80"/>
      <c r="AN80"/>
    </row>
    <row r="81" spans="1:40" s="59" customFormat="1">
      <c r="A81" s="57" t="s">
        <v>91</v>
      </c>
      <c r="B81" s="57" t="s">
        <v>75</v>
      </c>
      <c r="C81" s="57" t="s">
        <v>77</v>
      </c>
      <c r="D81" s="57" t="s">
        <v>76</v>
      </c>
      <c r="E81" s="58">
        <v>1</v>
      </c>
      <c r="F81" s="57" t="s">
        <v>321</v>
      </c>
      <c r="G81" s="74">
        <v>537546</v>
      </c>
      <c r="H81" s="57" t="s">
        <v>322</v>
      </c>
      <c r="I81" s="57" t="s">
        <v>323</v>
      </c>
      <c r="J81" s="58">
        <v>0</v>
      </c>
      <c r="K81" s="58">
        <v>1</v>
      </c>
      <c r="L81" s="57" t="s">
        <v>324</v>
      </c>
      <c r="M81" s="57" t="s">
        <v>325</v>
      </c>
      <c r="N81" s="57" t="s">
        <v>326</v>
      </c>
      <c r="O81" s="57" t="s">
        <v>26</v>
      </c>
      <c r="P81" s="57" t="s">
        <v>27</v>
      </c>
      <c r="Q81" s="57" t="s">
        <v>327</v>
      </c>
      <c r="R81"/>
      <c r="S81"/>
      <c r="T81"/>
      <c r="U81"/>
      <c r="V81"/>
      <c r="W81"/>
      <c r="X81"/>
      <c r="Y81"/>
      <c r="Z81"/>
      <c r="AA81"/>
      <c r="AB81"/>
      <c r="AC81"/>
      <c r="AD81"/>
      <c r="AE81"/>
      <c r="AF81"/>
      <c r="AG81"/>
      <c r="AH81"/>
      <c r="AI81"/>
      <c r="AJ81"/>
      <c r="AK81"/>
      <c r="AL81"/>
      <c r="AM81"/>
      <c r="AN81"/>
    </row>
    <row r="82" spans="1:40" s="59" customFormat="1">
      <c r="A82" s="60" t="s">
        <v>392</v>
      </c>
      <c r="B82" s="57"/>
      <c r="C82" s="57"/>
      <c r="D82" s="57"/>
      <c r="E82" s="65">
        <f>SUM(E81)</f>
        <v>1</v>
      </c>
      <c r="F82" s="57"/>
      <c r="G82" s="75">
        <f>SUM(G81)</f>
        <v>537546</v>
      </c>
      <c r="H82" s="57"/>
      <c r="I82" s="57"/>
      <c r="J82" s="65">
        <f t="shared" ref="J82:K82" si="10">SUM(J81)</f>
        <v>0</v>
      </c>
      <c r="K82" s="65">
        <f t="shared" si="10"/>
        <v>1</v>
      </c>
      <c r="L82" s="57"/>
      <c r="M82" s="57"/>
      <c r="N82" s="57"/>
      <c r="O82" s="57"/>
      <c r="P82" s="57"/>
      <c r="Q82" s="57"/>
      <c r="R82"/>
      <c r="S82"/>
      <c r="T82"/>
      <c r="U82"/>
      <c r="V82"/>
      <c r="W82"/>
      <c r="X82"/>
      <c r="Y82"/>
      <c r="Z82"/>
      <c r="AA82"/>
      <c r="AB82"/>
      <c r="AC82"/>
      <c r="AD82"/>
      <c r="AE82"/>
      <c r="AF82"/>
      <c r="AG82"/>
      <c r="AH82"/>
      <c r="AI82"/>
      <c r="AJ82"/>
      <c r="AK82"/>
      <c r="AL82"/>
      <c r="AM82"/>
      <c r="AN82"/>
    </row>
    <row r="83" spans="1:40" s="59" customFormat="1">
      <c r="A83" s="57" t="s">
        <v>93</v>
      </c>
      <c r="B83" s="57" t="s">
        <v>75</v>
      </c>
      <c r="C83" s="57" t="s">
        <v>6</v>
      </c>
      <c r="D83" s="57" t="s">
        <v>94</v>
      </c>
      <c r="E83" s="58">
        <v>1</v>
      </c>
      <c r="F83" s="57" t="s">
        <v>328</v>
      </c>
      <c r="G83" s="74">
        <v>1625000</v>
      </c>
      <c r="H83" s="57" t="s">
        <v>329</v>
      </c>
      <c r="I83" s="57" t="s">
        <v>330</v>
      </c>
      <c r="J83" s="58" t="s">
        <v>92</v>
      </c>
      <c r="K83" s="58" t="s">
        <v>92</v>
      </c>
      <c r="L83" s="57" t="s">
        <v>331</v>
      </c>
      <c r="M83" s="57" t="s">
        <v>332</v>
      </c>
      <c r="N83" s="57" t="s">
        <v>333</v>
      </c>
      <c r="O83" s="57" t="s">
        <v>26</v>
      </c>
      <c r="P83" s="57" t="s">
        <v>27</v>
      </c>
      <c r="Q83" s="57" t="s">
        <v>52</v>
      </c>
      <c r="R83"/>
      <c r="S83"/>
      <c r="T83"/>
      <c r="U83"/>
      <c r="V83"/>
      <c r="W83"/>
      <c r="X83"/>
      <c r="Y83"/>
      <c r="Z83"/>
      <c r="AA83"/>
      <c r="AB83"/>
      <c r="AC83"/>
      <c r="AD83"/>
      <c r="AE83"/>
      <c r="AF83"/>
      <c r="AG83"/>
      <c r="AH83"/>
      <c r="AI83"/>
      <c r="AJ83"/>
      <c r="AK83"/>
      <c r="AL83"/>
      <c r="AM83"/>
      <c r="AN83"/>
    </row>
    <row r="84" spans="1:40" s="66" customFormat="1">
      <c r="A84" s="57" t="s">
        <v>93</v>
      </c>
      <c r="B84" s="57" t="s">
        <v>75</v>
      </c>
      <c r="C84" s="57" t="s">
        <v>6</v>
      </c>
      <c r="D84" s="57" t="s">
        <v>94</v>
      </c>
      <c r="E84" s="58">
        <v>1</v>
      </c>
      <c r="F84" s="57" t="s">
        <v>334</v>
      </c>
      <c r="G84" s="74">
        <v>4067720</v>
      </c>
      <c r="H84" s="57" t="s">
        <v>335</v>
      </c>
      <c r="I84" s="57" t="s">
        <v>336</v>
      </c>
      <c r="J84" s="58" t="s">
        <v>92</v>
      </c>
      <c r="K84" s="58" t="s">
        <v>92</v>
      </c>
      <c r="L84" s="57" t="s">
        <v>337</v>
      </c>
      <c r="M84" s="57" t="s">
        <v>338</v>
      </c>
      <c r="N84" s="57" t="s">
        <v>339</v>
      </c>
      <c r="O84" s="57" t="s">
        <v>26</v>
      </c>
      <c r="P84" s="57" t="s">
        <v>27</v>
      </c>
      <c r="Q84" s="57" t="s">
        <v>52</v>
      </c>
      <c r="R84"/>
      <c r="S84"/>
      <c r="T84"/>
      <c r="U84"/>
      <c r="V84"/>
      <c r="W84"/>
      <c r="X84"/>
      <c r="Y84"/>
      <c r="Z84"/>
      <c r="AA84"/>
      <c r="AB84"/>
      <c r="AC84"/>
      <c r="AD84"/>
      <c r="AE84"/>
      <c r="AF84"/>
      <c r="AG84"/>
      <c r="AH84"/>
      <c r="AI84"/>
      <c r="AJ84"/>
      <c r="AK84"/>
      <c r="AL84"/>
      <c r="AM84"/>
      <c r="AN84"/>
    </row>
    <row r="85" spans="1:40" s="59" customFormat="1">
      <c r="A85" s="57" t="s">
        <v>93</v>
      </c>
      <c r="B85" s="57" t="s">
        <v>75</v>
      </c>
      <c r="C85" s="57" t="s">
        <v>6</v>
      </c>
      <c r="D85" s="57" t="s">
        <v>94</v>
      </c>
      <c r="E85" s="58">
        <v>1</v>
      </c>
      <c r="F85" s="57" t="s">
        <v>340</v>
      </c>
      <c r="G85" s="74">
        <v>526080</v>
      </c>
      <c r="H85" s="57" t="s">
        <v>341</v>
      </c>
      <c r="I85" s="57" t="s">
        <v>342</v>
      </c>
      <c r="J85" s="58" t="s">
        <v>92</v>
      </c>
      <c r="K85" s="58" t="s">
        <v>92</v>
      </c>
      <c r="L85" s="57" t="s">
        <v>68</v>
      </c>
      <c r="M85" s="57" t="s">
        <v>69</v>
      </c>
      <c r="N85" s="57" t="s">
        <v>214</v>
      </c>
      <c r="O85" s="57" t="s">
        <v>26</v>
      </c>
      <c r="P85" s="57" t="s">
        <v>27</v>
      </c>
      <c r="Q85" s="57" t="s">
        <v>49</v>
      </c>
      <c r="R85"/>
      <c r="S85"/>
      <c r="T85"/>
      <c r="U85"/>
      <c r="V85"/>
      <c r="W85"/>
      <c r="X85"/>
      <c r="Y85"/>
      <c r="Z85"/>
      <c r="AA85"/>
      <c r="AB85"/>
      <c r="AC85"/>
      <c r="AD85"/>
      <c r="AE85"/>
      <c r="AF85"/>
      <c r="AG85"/>
      <c r="AH85"/>
      <c r="AI85"/>
      <c r="AJ85"/>
      <c r="AK85"/>
      <c r="AL85"/>
      <c r="AM85"/>
      <c r="AN85"/>
    </row>
    <row r="86" spans="1:40" s="59" customFormat="1">
      <c r="A86" s="60" t="s">
        <v>45</v>
      </c>
      <c r="B86" s="57"/>
      <c r="C86" s="57"/>
      <c r="D86" s="57"/>
      <c r="E86" s="65">
        <f>SUM(E83:E85)</f>
        <v>3</v>
      </c>
      <c r="F86" s="57"/>
      <c r="G86" s="75">
        <f>SUM(G83:G85)</f>
        <v>6218800</v>
      </c>
      <c r="H86" s="57"/>
      <c r="I86" s="57"/>
      <c r="J86" s="65">
        <f t="shared" ref="J86:K86" si="11">SUM(J83:J85)</f>
        <v>0</v>
      </c>
      <c r="K86" s="65">
        <f t="shared" si="11"/>
        <v>0</v>
      </c>
      <c r="L86" s="57"/>
      <c r="M86" s="57"/>
      <c r="N86" s="57"/>
      <c r="O86" s="57"/>
      <c r="P86" s="57"/>
      <c r="Q86" s="57"/>
      <c r="R86"/>
      <c r="S86"/>
      <c r="T86"/>
      <c r="U86"/>
      <c r="V86"/>
      <c r="W86"/>
      <c r="X86"/>
      <c r="Y86"/>
      <c r="Z86"/>
      <c r="AA86"/>
      <c r="AB86"/>
      <c r="AC86"/>
      <c r="AD86"/>
      <c r="AE86"/>
      <c r="AF86"/>
      <c r="AG86"/>
      <c r="AH86"/>
      <c r="AI86"/>
      <c r="AJ86"/>
      <c r="AK86"/>
      <c r="AL86"/>
      <c r="AM86"/>
      <c r="AN86"/>
    </row>
    <row r="87" spans="1:40" s="66" customFormat="1">
      <c r="A87" s="57" t="s">
        <v>97</v>
      </c>
      <c r="B87" s="57" t="s">
        <v>0</v>
      </c>
      <c r="C87" s="57" t="s">
        <v>6</v>
      </c>
      <c r="D87" s="57" t="s">
        <v>7</v>
      </c>
      <c r="E87" s="58">
        <v>1</v>
      </c>
      <c r="F87" s="57" t="s">
        <v>343</v>
      </c>
      <c r="G87" s="74">
        <v>620000</v>
      </c>
      <c r="H87" s="57" t="s">
        <v>335</v>
      </c>
      <c r="I87" s="57" t="s">
        <v>344</v>
      </c>
      <c r="J87" s="58" t="s">
        <v>92</v>
      </c>
      <c r="K87" s="58" t="s">
        <v>92</v>
      </c>
      <c r="L87" s="57" t="s">
        <v>345</v>
      </c>
      <c r="M87" s="57" t="s">
        <v>346</v>
      </c>
      <c r="N87" s="57" t="s">
        <v>347</v>
      </c>
      <c r="O87" s="57" t="s">
        <v>26</v>
      </c>
      <c r="P87" s="57" t="s">
        <v>27</v>
      </c>
      <c r="Q87" s="57" t="s">
        <v>348</v>
      </c>
      <c r="R87"/>
      <c r="S87"/>
      <c r="T87"/>
      <c r="U87"/>
      <c r="V87"/>
      <c r="W87"/>
      <c r="X87"/>
      <c r="Y87"/>
      <c r="Z87"/>
      <c r="AA87"/>
      <c r="AB87"/>
      <c r="AC87"/>
      <c r="AD87"/>
      <c r="AE87"/>
      <c r="AF87"/>
      <c r="AG87"/>
      <c r="AH87"/>
      <c r="AI87"/>
      <c r="AJ87"/>
      <c r="AK87"/>
      <c r="AL87"/>
      <c r="AM87"/>
      <c r="AN87"/>
    </row>
    <row r="88" spans="1:40" s="59" customFormat="1">
      <c r="A88" s="57" t="s">
        <v>97</v>
      </c>
      <c r="B88" s="57" t="s">
        <v>75</v>
      </c>
      <c r="C88" s="57" t="s">
        <v>6</v>
      </c>
      <c r="D88" s="57" t="s">
        <v>7</v>
      </c>
      <c r="E88" s="58">
        <v>1</v>
      </c>
      <c r="F88" s="57" t="s">
        <v>349</v>
      </c>
      <c r="G88" s="74">
        <v>600069</v>
      </c>
      <c r="H88" s="57" t="s">
        <v>350</v>
      </c>
      <c r="I88" s="57" t="s">
        <v>351</v>
      </c>
      <c r="J88" s="58">
        <v>0</v>
      </c>
      <c r="K88" s="58">
        <v>0</v>
      </c>
      <c r="L88" s="57" t="s">
        <v>217</v>
      </c>
      <c r="M88" s="57" t="s">
        <v>218</v>
      </c>
      <c r="N88" s="57" t="s">
        <v>219</v>
      </c>
      <c r="O88" s="57" t="s">
        <v>220</v>
      </c>
      <c r="P88" s="57" t="s">
        <v>27</v>
      </c>
      <c r="Q88" s="57" t="s">
        <v>221</v>
      </c>
      <c r="R88"/>
      <c r="S88"/>
      <c r="T88"/>
      <c r="U88"/>
      <c r="V88"/>
      <c r="W88"/>
      <c r="X88"/>
      <c r="Y88"/>
      <c r="Z88"/>
      <c r="AA88"/>
      <c r="AB88"/>
      <c r="AC88"/>
      <c r="AD88"/>
      <c r="AE88"/>
      <c r="AF88"/>
      <c r="AG88"/>
      <c r="AH88"/>
      <c r="AI88"/>
      <c r="AJ88"/>
      <c r="AK88"/>
      <c r="AL88"/>
      <c r="AM88"/>
      <c r="AN88"/>
    </row>
    <row r="89" spans="1:40" s="59" customFormat="1">
      <c r="A89" s="57" t="s">
        <v>97</v>
      </c>
      <c r="B89" s="57" t="s">
        <v>75</v>
      </c>
      <c r="C89" s="57" t="s">
        <v>6</v>
      </c>
      <c r="D89" s="57" t="s">
        <v>7</v>
      </c>
      <c r="E89" s="58">
        <v>1</v>
      </c>
      <c r="F89" s="57" t="s">
        <v>352</v>
      </c>
      <c r="G89" s="74">
        <v>1800000</v>
      </c>
      <c r="H89" s="57" t="s">
        <v>193</v>
      </c>
      <c r="I89" s="57" t="s">
        <v>353</v>
      </c>
      <c r="J89" s="58" t="s">
        <v>92</v>
      </c>
      <c r="K89" s="58" t="s">
        <v>92</v>
      </c>
      <c r="L89" s="57" t="s">
        <v>224</v>
      </c>
      <c r="M89" s="57" t="s">
        <v>225</v>
      </c>
      <c r="N89" s="57" t="s">
        <v>226</v>
      </c>
      <c r="O89" s="57" t="s">
        <v>26</v>
      </c>
      <c r="P89" s="57" t="s">
        <v>27</v>
      </c>
      <c r="Q89" s="57" t="s">
        <v>227</v>
      </c>
      <c r="R89"/>
      <c r="S89"/>
      <c r="T89"/>
      <c r="U89"/>
      <c r="V89"/>
      <c r="W89"/>
      <c r="X89"/>
      <c r="Y89"/>
      <c r="Z89"/>
      <c r="AA89"/>
      <c r="AB89"/>
      <c r="AC89"/>
      <c r="AD89"/>
      <c r="AE89"/>
      <c r="AF89"/>
      <c r="AG89"/>
      <c r="AH89"/>
      <c r="AI89"/>
      <c r="AJ89"/>
      <c r="AK89"/>
      <c r="AL89"/>
      <c r="AM89"/>
      <c r="AN89"/>
    </row>
    <row r="90" spans="1:40" s="59" customFormat="1">
      <c r="A90" s="57" t="s">
        <v>97</v>
      </c>
      <c r="B90" s="57" t="s">
        <v>75</v>
      </c>
      <c r="C90" s="57" t="s">
        <v>6</v>
      </c>
      <c r="D90" s="57" t="s">
        <v>7</v>
      </c>
      <c r="E90" s="58">
        <v>1</v>
      </c>
      <c r="F90" s="57" t="s">
        <v>354</v>
      </c>
      <c r="G90" s="74">
        <v>1800000</v>
      </c>
      <c r="H90" s="57" t="s">
        <v>193</v>
      </c>
      <c r="I90" s="57" t="s">
        <v>355</v>
      </c>
      <c r="J90" s="58" t="s">
        <v>92</v>
      </c>
      <c r="K90" s="58" t="s">
        <v>92</v>
      </c>
      <c r="L90" s="57" t="s">
        <v>224</v>
      </c>
      <c r="M90" s="57" t="s">
        <v>225</v>
      </c>
      <c r="N90" s="57" t="s">
        <v>226</v>
      </c>
      <c r="O90" s="57" t="s">
        <v>26</v>
      </c>
      <c r="P90" s="57" t="s">
        <v>27</v>
      </c>
      <c r="Q90" s="57" t="s">
        <v>227</v>
      </c>
      <c r="R90"/>
      <c r="S90"/>
      <c r="T90"/>
      <c r="U90"/>
      <c r="V90"/>
      <c r="W90"/>
      <c r="X90"/>
      <c r="Y90"/>
      <c r="Z90"/>
      <c r="AA90"/>
      <c r="AB90"/>
      <c r="AC90"/>
      <c r="AD90"/>
      <c r="AE90"/>
      <c r="AF90"/>
      <c r="AG90"/>
      <c r="AH90"/>
      <c r="AI90"/>
      <c r="AJ90"/>
      <c r="AK90"/>
      <c r="AL90"/>
      <c r="AM90"/>
      <c r="AN90"/>
    </row>
    <row r="91" spans="1:40" s="59" customFormat="1">
      <c r="A91" s="57" t="s">
        <v>97</v>
      </c>
      <c r="B91" s="57" t="s">
        <v>0</v>
      </c>
      <c r="C91" s="57" t="s">
        <v>74</v>
      </c>
      <c r="D91" s="57" t="s">
        <v>7</v>
      </c>
      <c r="E91" s="58">
        <v>1</v>
      </c>
      <c r="F91" s="57" t="s">
        <v>356</v>
      </c>
      <c r="G91" s="74">
        <v>628989</v>
      </c>
      <c r="H91" s="57" t="s">
        <v>357</v>
      </c>
      <c r="I91" s="57" t="s">
        <v>358</v>
      </c>
      <c r="J91" s="58" t="s">
        <v>92</v>
      </c>
      <c r="K91" s="58" t="s">
        <v>92</v>
      </c>
      <c r="L91" s="57" t="s">
        <v>359</v>
      </c>
      <c r="M91" s="57" t="s">
        <v>360</v>
      </c>
      <c r="N91" s="57" t="s">
        <v>234</v>
      </c>
      <c r="O91" s="57" t="s">
        <v>26</v>
      </c>
      <c r="P91" s="57" t="s">
        <v>27</v>
      </c>
      <c r="Q91" s="57" t="s">
        <v>116</v>
      </c>
      <c r="R91"/>
      <c r="S91"/>
      <c r="T91"/>
      <c r="U91"/>
      <c r="V91"/>
      <c r="W91"/>
      <c r="X91"/>
      <c r="Y91"/>
      <c r="Z91"/>
      <c r="AA91"/>
      <c r="AB91"/>
      <c r="AC91"/>
      <c r="AD91"/>
      <c r="AE91"/>
      <c r="AF91"/>
      <c r="AG91"/>
      <c r="AH91"/>
      <c r="AI91"/>
      <c r="AJ91"/>
      <c r="AK91"/>
      <c r="AL91"/>
      <c r="AM91"/>
      <c r="AN91"/>
    </row>
    <row r="92" spans="1:40" s="59" customFormat="1">
      <c r="A92" s="60" t="s">
        <v>46</v>
      </c>
      <c r="B92" s="57"/>
      <c r="C92" s="57"/>
      <c r="D92" s="57"/>
      <c r="E92" s="65">
        <f>SUM(E87:E91)</f>
        <v>5</v>
      </c>
      <c r="F92" s="57"/>
      <c r="G92" s="75">
        <f>SUM(G87:G91)</f>
        <v>5449058</v>
      </c>
      <c r="H92" s="57"/>
      <c r="I92" s="57"/>
      <c r="J92" s="65">
        <f t="shared" ref="J92:K92" si="12">SUM(J87:J91)</f>
        <v>0</v>
      </c>
      <c r="K92" s="65">
        <f t="shared" si="12"/>
        <v>0</v>
      </c>
      <c r="L92" s="57"/>
      <c r="M92" s="57"/>
      <c r="N92" s="57"/>
      <c r="O92" s="57"/>
      <c r="P92" s="57"/>
      <c r="Q92" s="57"/>
      <c r="R92"/>
      <c r="S92"/>
      <c r="T92"/>
      <c r="U92"/>
      <c r="V92"/>
      <c r="W92"/>
      <c r="X92"/>
      <c r="Y92"/>
      <c r="Z92"/>
      <c r="AA92"/>
      <c r="AB92"/>
      <c r="AC92"/>
      <c r="AD92"/>
      <c r="AE92"/>
      <c r="AF92"/>
      <c r="AG92"/>
      <c r="AH92"/>
      <c r="AI92"/>
      <c r="AJ92"/>
      <c r="AK92"/>
      <c r="AL92"/>
      <c r="AM92"/>
      <c r="AN92"/>
    </row>
    <row r="93" spans="1:40" s="59" customFormat="1">
      <c r="A93" s="57" t="s">
        <v>91</v>
      </c>
      <c r="B93" s="57" t="s">
        <v>75</v>
      </c>
      <c r="C93" s="57" t="s">
        <v>6</v>
      </c>
      <c r="D93" s="57" t="s">
        <v>82</v>
      </c>
      <c r="E93" s="58">
        <v>1</v>
      </c>
      <c r="F93" s="57" t="s">
        <v>370</v>
      </c>
      <c r="G93" s="74">
        <v>596546</v>
      </c>
      <c r="H93" s="57" t="s">
        <v>371</v>
      </c>
      <c r="I93" s="57" t="s">
        <v>372</v>
      </c>
      <c r="J93" s="58">
        <v>0</v>
      </c>
      <c r="K93" s="58">
        <v>0</v>
      </c>
      <c r="L93" s="57" t="s">
        <v>373</v>
      </c>
      <c r="M93" s="57" t="s">
        <v>374</v>
      </c>
      <c r="N93" s="57" t="s">
        <v>375</v>
      </c>
      <c r="O93" s="57" t="s">
        <v>26</v>
      </c>
      <c r="P93" s="57" t="s">
        <v>27</v>
      </c>
      <c r="Q93" s="57" t="s">
        <v>376</v>
      </c>
      <c r="R93"/>
      <c r="S93"/>
      <c r="T93"/>
      <c r="U93"/>
      <c r="V93"/>
      <c r="W93"/>
      <c r="X93"/>
      <c r="Y93"/>
      <c r="Z93"/>
      <c r="AA93"/>
      <c r="AB93"/>
      <c r="AC93"/>
      <c r="AD93"/>
      <c r="AE93"/>
      <c r="AF93"/>
      <c r="AG93"/>
      <c r="AH93"/>
      <c r="AI93"/>
      <c r="AJ93"/>
      <c r="AK93"/>
      <c r="AL93"/>
      <c r="AM93"/>
      <c r="AN93"/>
    </row>
    <row r="94" spans="1:40" s="59" customFormat="1">
      <c r="A94" s="57" t="s">
        <v>91</v>
      </c>
      <c r="B94" s="57" t="s">
        <v>75</v>
      </c>
      <c r="C94" s="57" t="s">
        <v>6</v>
      </c>
      <c r="D94" s="57" t="s">
        <v>82</v>
      </c>
      <c r="E94" s="58">
        <v>1</v>
      </c>
      <c r="F94" s="57" t="s">
        <v>377</v>
      </c>
      <c r="G94" s="74">
        <v>1154606</v>
      </c>
      <c r="H94" s="57" t="s">
        <v>378</v>
      </c>
      <c r="I94" s="57" t="s">
        <v>379</v>
      </c>
      <c r="J94" s="58">
        <v>0</v>
      </c>
      <c r="K94" s="58">
        <v>0</v>
      </c>
      <c r="L94" s="57" t="s">
        <v>61</v>
      </c>
      <c r="M94" s="57" t="s">
        <v>249</v>
      </c>
      <c r="N94" s="57" t="s">
        <v>62</v>
      </c>
      <c r="O94" s="57" t="s">
        <v>63</v>
      </c>
      <c r="P94" s="57" t="s">
        <v>27</v>
      </c>
      <c r="Q94" s="57" t="s">
        <v>64</v>
      </c>
      <c r="R94"/>
      <c r="S94"/>
      <c r="T94"/>
      <c r="U94"/>
      <c r="V94"/>
      <c r="W94"/>
      <c r="X94"/>
      <c r="Y94"/>
      <c r="Z94"/>
      <c r="AA94"/>
      <c r="AB94"/>
      <c r="AC94"/>
      <c r="AD94"/>
      <c r="AE94"/>
      <c r="AF94"/>
      <c r="AG94"/>
      <c r="AH94"/>
      <c r="AI94"/>
      <c r="AJ94"/>
      <c r="AK94"/>
      <c r="AL94"/>
      <c r="AM94"/>
      <c r="AN94"/>
    </row>
    <row r="95" spans="1:40" s="59" customFormat="1">
      <c r="A95" s="57" t="s">
        <v>91</v>
      </c>
      <c r="B95" s="57" t="s">
        <v>75</v>
      </c>
      <c r="C95" s="57" t="s">
        <v>6</v>
      </c>
      <c r="D95" s="57" t="s">
        <v>82</v>
      </c>
      <c r="E95" s="58">
        <v>1</v>
      </c>
      <c r="F95" s="57" t="s">
        <v>380</v>
      </c>
      <c r="G95" s="74">
        <v>1000000</v>
      </c>
      <c r="H95" s="57" t="s">
        <v>381</v>
      </c>
      <c r="I95" s="57" t="s">
        <v>382</v>
      </c>
      <c r="J95" s="58">
        <v>0</v>
      </c>
      <c r="K95" s="58">
        <v>0</v>
      </c>
      <c r="L95" s="57" t="s">
        <v>383</v>
      </c>
      <c r="M95" s="57" t="s">
        <v>384</v>
      </c>
      <c r="N95" s="57" t="s">
        <v>385</v>
      </c>
      <c r="O95" s="57" t="s">
        <v>26</v>
      </c>
      <c r="P95" s="57" t="s">
        <v>27</v>
      </c>
      <c r="Q95" s="57" t="s">
        <v>52</v>
      </c>
      <c r="R95"/>
      <c r="S95"/>
      <c r="T95"/>
      <c r="U95"/>
      <c r="V95"/>
      <c r="W95"/>
      <c r="X95"/>
      <c r="Y95"/>
      <c r="Z95"/>
      <c r="AA95"/>
      <c r="AB95"/>
      <c r="AC95"/>
      <c r="AD95"/>
      <c r="AE95"/>
      <c r="AF95"/>
      <c r="AG95"/>
      <c r="AH95"/>
      <c r="AI95"/>
      <c r="AJ95"/>
      <c r="AK95"/>
      <c r="AL95"/>
      <c r="AM95"/>
      <c r="AN95"/>
    </row>
    <row r="96" spans="1:40" s="59" customFormat="1">
      <c r="A96" s="60" t="s">
        <v>28</v>
      </c>
      <c r="B96" s="57"/>
      <c r="C96" s="57"/>
      <c r="D96" s="57"/>
      <c r="E96" s="65">
        <f>SUM(E93:E95)</f>
        <v>3</v>
      </c>
      <c r="F96" s="57"/>
      <c r="G96" s="75">
        <f>SUM(G93:G95)</f>
        <v>2751152</v>
      </c>
      <c r="H96" s="57"/>
      <c r="I96" s="57"/>
      <c r="J96" s="65">
        <f t="shared" ref="J96:K96" si="13">SUM(J93:J95)</f>
        <v>0</v>
      </c>
      <c r="K96" s="65">
        <f t="shared" si="13"/>
        <v>0</v>
      </c>
      <c r="L96" s="57"/>
      <c r="M96" s="57"/>
      <c r="N96" s="57"/>
      <c r="O96" s="57"/>
      <c r="P96" s="57"/>
      <c r="Q96" s="57"/>
      <c r="R96"/>
      <c r="S96"/>
      <c r="T96"/>
      <c r="U96"/>
      <c r="V96"/>
      <c r="W96"/>
      <c r="X96"/>
      <c r="Y96"/>
      <c r="Z96"/>
      <c r="AA96"/>
      <c r="AB96"/>
      <c r="AC96"/>
      <c r="AD96"/>
      <c r="AE96"/>
      <c r="AF96"/>
      <c r="AG96"/>
      <c r="AH96"/>
      <c r="AI96"/>
      <c r="AJ96"/>
      <c r="AK96"/>
      <c r="AL96"/>
      <c r="AM96"/>
      <c r="AN96"/>
    </row>
    <row r="97" spans="1:40" s="59" customFormat="1">
      <c r="A97" s="57" t="s">
        <v>91</v>
      </c>
      <c r="B97" s="57" t="s">
        <v>75</v>
      </c>
      <c r="C97" s="57" t="s">
        <v>6</v>
      </c>
      <c r="D97" s="57" t="s">
        <v>82</v>
      </c>
      <c r="E97" s="58">
        <v>1</v>
      </c>
      <c r="F97" s="57" t="s">
        <v>361</v>
      </c>
      <c r="G97" s="74">
        <v>47843206</v>
      </c>
      <c r="H97" s="57" t="s">
        <v>150</v>
      </c>
      <c r="I97" s="57" t="s">
        <v>362</v>
      </c>
      <c r="J97" s="58">
        <v>0</v>
      </c>
      <c r="K97" s="58">
        <v>319</v>
      </c>
      <c r="L97" s="57" t="s">
        <v>50</v>
      </c>
      <c r="M97" s="57" t="s">
        <v>48</v>
      </c>
      <c r="N97" s="57" t="s">
        <v>152</v>
      </c>
      <c r="O97" s="57" t="s">
        <v>153</v>
      </c>
      <c r="P97" s="57" t="s">
        <v>27</v>
      </c>
      <c r="Q97" s="57" t="s">
        <v>154</v>
      </c>
      <c r="R97"/>
      <c r="S97"/>
      <c r="T97"/>
      <c r="U97"/>
      <c r="V97"/>
      <c r="W97"/>
      <c r="X97"/>
      <c r="Y97"/>
      <c r="Z97"/>
      <c r="AA97"/>
      <c r="AB97"/>
      <c r="AC97"/>
      <c r="AD97"/>
      <c r="AE97"/>
      <c r="AF97"/>
      <c r="AG97"/>
      <c r="AH97"/>
      <c r="AI97"/>
      <c r="AJ97"/>
      <c r="AK97"/>
      <c r="AL97"/>
      <c r="AM97"/>
      <c r="AN97"/>
    </row>
    <row r="98" spans="1:40" s="59" customFormat="1">
      <c r="A98" s="57" t="s">
        <v>91</v>
      </c>
      <c r="B98" s="57" t="s">
        <v>75</v>
      </c>
      <c r="C98" s="57" t="s">
        <v>6</v>
      </c>
      <c r="D98" s="57" t="s">
        <v>82</v>
      </c>
      <c r="E98" s="58">
        <v>1</v>
      </c>
      <c r="F98" s="57" t="s">
        <v>363</v>
      </c>
      <c r="G98" s="74">
        <v>6297849</v>
      </c>
      <c r="H98" s="57" t="s">
        <v>364</v>
      </c>
      <c r="I98" s="57" t="s">
        <v>365</v>
      </c>
      <c r="J98" s="58">
        <v>0</v>
      </c>
      <c r="K98" s="58">
        <v>80</v>
      </c>
      <c r="L98" s="57" t="s">
        <v>61</v>
      </c>
      <c r="M98" s="57" t="s">
        <v>366</v>
      </c>
      <c r="N98" s="57" t="s">
        <v>62</v>
      </c>
      <c r="O98" s="57" t="s">
        <v>63</v>
      </c>
      <c r="P98" s="57" t="s">
        <v>27</v>
      </c>
      <c r="Q98" s="57" t="s">
        <v>64</v>
      </c>
      <c r="R98"/>
      <c r="S98"/>
      <c r="T98"/>
      <c r="U98"/>
      <c r="V98"/>
      <c r="W98"/>
      <c r="X98"/>
      <c r="Y98"/>
      <c r="Z98"/>
      <c r="AA98"/>
      <c r="AB98"/>
      <c r="AC98"/>
      <c r="AD98"/>
      <c r="AE98"/>
      <c r="AF98"/>
      <c r="AG98"/>
      <c r="AH98"/>
      <c r="AI98"/>
      <c r="AJ98"/>
      <c r="AK98"/>
      <c r="AL98"/>
      <c r="AM98"/>
      <c r="AN98"/>
    </row>
    <row r="99" spans="1:40" s="66" customFormat="1">
      <c r="A99" s="57" t="s">
        <v>91</v>
      </c>
      <c r="B99" s="57" t="s">
        <v>75</v>
      </c>
      <c r="C99" s="57" t="s">
        <v>6</v>
      </c>
      <c r="D99" s="57" t="s">
        <v>82</v>
      </c>
      <c r="E99" s="58">
        <v>1</v>
      </c>
      <c r="F99" s="57" t="s">
        <v>367</v>
      </c>
      <c r="G99" s="74">
        <v>1868014</v>
      </c>
      <c r="H99" s="57" t="s">
        <v>368</v>
      </c>
      <c r="I99" s="57" t="s">
        <v>369</v>
      </c>
      <c r="J99" s="58">
        <v>0</v>
      </c>
      <c r="K99" s="58">
        <v>8</v>
      </c>
      <c r="L99" s="57" t="s">
        <v>261</v>
      </c>
      <c r="M99" s="57" t="s">
        <v>262</v>
      </c>
      <c r="N99" s="57" t="s">
        <v>263</v>
      </c>
      <c r="O99" s="57" t="s">
        <v>26</v>
      </c>
      <c r="P99" s="57" t="s">
        <v>27</v>
      </c>
      <c r="Q99" s="57" t="s">
        <v>67</v>
      </c>
      <c r="R99"/>
      <c r="S99"/>
      <c r="T99"/>
      <c r="U99"/>
      <c r="V99"/>
      <c r="W99"/>
      <c r="X99"/>
      <c r="Y99"/>
      <c r="Z99"/>
      <c r="AA99"/>
      <c r="AB99"/>
      <c r="AC99"/>
      <c r="AD99"/>
      <c r="AE99"/>
      <c r="AF99"/>
      <c r="AG99"/>
      <c r="AH99"/>
      <c r="AI99"/>
      <c r="AJ99"/>
      <c r="AK99"/>
      <c r="AL99"/>
      <c r="AM99"/>
      <c r="AN99"/>
    </row>
    <row r="100" spans="1:40" s="59" customFormat="1">
      <c r="A100" s="57" t="s">
        <v>91</v>
      </c>
      <c r="B100" s="57" t="s">
        <v>75</v>
      </c>
      <c r="C100" s="57" t="s">
        <v>8</v>
      </c>
      <c r="D100" s="57" t="s">
        <v>82</v>
      </c>
      <c r="E100" s="58">
        <v>1</v>
      </c>
      <c r="F100" s="57" t="s">
        <v>386</v>
      </c>
      <c r="G100" s="74">
        <v>1311282</v>
      </c>
      <c r="H100" s="57" t="s">
        <v>387</v>
      </c>
      <c r="I100" s="57" t="s">
        <v>388</v>
      </c>
      <c r="J100" s="58">
        <v>0</v>
      </c>
      <c r="K100" s="58">
        <v>6</v>
      </c>
      <c r="L100" s="57" t="s">
        <v>389</v>
      </c>
      <c r="M100" s="57" t="s">
        <v>390</v>
      </c>
      <c r="N100" s="57" t="s">
        <v>391</v>
      </c>
      <c r="O100" s="57" t="s">
        <v>26</v>
      </c>
      <c r="P100" s="57" t="s">
        <v>27</v>
      </c>
      <c r="Q100" s="57" t="s">
        <v>295</v>
      </c>
      <c r="R100"/>
      <c r="S100"/>
      <c r="T100"/>
      <c r="U100"/>
      <c r="V100"/>
      <c r="W100"/>
      <c r="X100"/>
      <c r="Y100"/>
      <c r="Z100"/>
      <c r="AA100"/>
      <c r="AB100"/>
      <c r="AC100"/>
      <c r="AD100"/>
      <c r="AE100"/>
      <c r="AF100"/>
      <c r="AG100"/>
      <c r="AH100"/>
      <c r="AI100"/>
      <c r="AJ100"/>
      <c r="AK100"/>
      <c r="AL100"/>
      <c r="AM100"/>
      <c r="AN100"/>
    </row>
    <row r="101" spans="1:40" s="59" customFormat="1">
      <c r="A101" s="60" t="s">
        <v>70</v>
      </c>
      <c r="B101" s="57"/>
      <c r="C101" s="57"/>
      <c r="D101" s="57"/>
      <c r="E101" s="65">
        <f>SUM(E97:E100)</f>
        <v>4</v>
      </c>
      <c r="F101" s="57"/>
      <c r="G101" s="75">
        <f>SUM(G97:G100)</f>
        <v>57320351</v>
      </c>
      <c r="H101" s="57"/>
      <c r="I101" s="57"/>
      <c r="J101" s="65">
        <f t="shared" ref="J101:K101" si="14">SUM(J97:J100)</f>
        <v>0</v>
      </c>
      <c r="K101" s="65">
        <f t="shared" si="14"/>
        <v>413</v>
      </c>
      <c r="L101" s="57"/>
      <c r="M101" s="57"/>
      <c r="N101" s="57"/>
      <c r="O101" s="57"/>
      <c r="P101" s="57"/>
      <c r="Q101" s="57"/>
      <c r="R101"/>
      <c r="S101"/>
      <c r="T101"/>
      <c r="U101"/>
      <c r="V101"/>
      <c r="W101"/>
      <c r="X101"/>
      <c r="Y101"/>
      <c r="Z101"/>
      <c r="AA101"/>
      <c r="AB101"/>
      <c r="AC101"/>
      <c r="AD101"/>
      <c r="AE101"/>
      <c r="AF101"/>
      <c r="AG101"/>
      <c r="AH101"/>
      <c r="AI101"/>
      <c r="AJ101"/>
      <c r="AK101"/>
      <c r="AL101"/>
      <c r="AM101"/>
      <c r="AN101"/>
    </row>
    <row r="102" spans="1:40" s="66" customFormat="1">
      <c r="A102" s="60" t="s">
        <v>393</v>
      </c>
      <c r="B102" s="70"/>
      <c r="C102" s="70"/>
      <c r="D102" s="71" t="s">
        <v>98</v>
      </c>
      <c r="E102" s="72">
        <f>SUM(E101,E96,E92,E86,E82,E80,E78)</f>
        <v>24</v>
      </c>
      <c r="F102" s="70"/>
      <c r="G102" s="78">
        <f>SUM(G101,G96,G92,G86,G82,G80,G78)</f>
        <v>81781476</v>
      </c>
      <c r="H102" s="70"/>
      <c r="I102" s="70"/>
      <c r="J102" s="72">
        <f>SUM(J101,J96,J92,J86,J82,J80,J78)</f>
        <v>0</v>
      </c>
      <c r="K102" s="72">
        <f>SUM(K101,K96,K92,K86,K82,K80,K78)</f>
        <v>414</v>
      </c>
      <c r="L102" s="70"/>
      <c r="M102" s="70"/>
      <c r="N102" s="70"/>
      <c r="O102" s="70"/>
      <c r="P102" s="70"/>
      <c r="Q102" s="70"/>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row>
    <row r="104" spans="1:40" ht="36">
      <c r="B104" s="26" t="s">
        <v>83</v>
      </c>
      <c r="C104" s="26" t="s">
        <v>84</v>
      </c>
      <c r="D104" s="26" t="s">
        <v>85</v>
      </c>
      <c r="E104" s="26" t="s">
        <v>86</v>
      </c>
      <c r="F104" s="26" t="s">
        <v>87</v>
      </c>
      <c r="G104" s="26" t="s">
        <v>88</v>
      </c>
      <c r="H104" s="26" t="s">
        <v>89</v>
      </c>
      <c r="I104" s="26" t="s">
        <v>90</v>
      </c>
    </row>
    <row r="105" spans="1:40">
      <c r="B105" s="27">
        <v>26</v>
      </c>
      <c r="C105" s="28" t="s">
        <v>97</v>
      </c>
      <c r="D105" s="28" t="s">
        <v>5</v>
      </c>
      <c r="E105" s="28" t="s">
        <v>6</v>
      </c>
      <c r="F105" s="28" t="s">
        <v>7</v>
      </c>
      <c r="G105" s="29">
        <v>0</v>
      </c>
      <c r="H105" s="27" t="s">
        <v>92</v>
      </c>
      <c r="I105" s="27" t="s">
        <v>92</v>
      </c>
    </row>
    <row r="106" spans="1:40">
      <c r="B106" s="27">
        <v>1</v>
      </c>
      <c r="C106" s="28" t="s">
        <v>97</v>
      </c>
      <c r="D106" s="28" t="s">
        <v>5</v>
      </c>
      <c r="E106" s="28" t="s">
        <v>74</v>
      </c>
      <c r="F106" s="28" t="s">
        <v>7</v>
      </c>
      <c r="G106" s="29">
        <v>0</v>
      </c>
      <c r="H106" s="27" t="s">
        <v>92</v>
      </c>
      <c r="I106" s="27" t="s">
        <v>92</v>
      </c>
    </row>
    <row r="107" spans="1:40">
      <c r="B107" s="27">
        <v>2</v>
      </c>
      <c r="C107" s="28" t="s">
        <v>97</v>
      </c>
      <c r="D107" s="28" t="s">
        <v>5</v>
      </c>
      <c r="E107" s="28" t="s">
        <v>8</v>
      </c>
      <c r="F107" s="28" t="s">
        <v>7</v>
      </c>
      <c r="G107" s="29">
        <v>0</v>
      </c>
      <c r="H107" s="27" t="s">
        <v>92</v>
      </c>
      <c r="I107" s="27" t="s">
        <v>92</v>
      </c>
    </row>
    <row r="108" spans="1:40">
      <c r="B108" s="27">
        <v>42</v>
      </c>
      <c r="C108" s="28" t="s">
        <v>91</v>
      </c>
      <c r="D108" s="28" t="s">
        <v>5</v>
      </c>
      <c r="E108" s="28" t="s">
        <v>6</v>
      </c>
      <c r="F108" s="28" t="s">
        <v>76</v>
      </c>
      <c r="G108" s="29">
        <v>2112968</v>
      </c>
      <c r="H108" s="27" t="s">
        <v>92</v>
      </c>
      <c r="I108" s="27" t="s">
        <v>92</v>
      </c>
    </row>
    <row r="109" spans="1:40">
      <c r="B109" s="27">
        <v>3</v>
      </c>
      <c r="C109" s="28" t="s">
        <v>91</v>
      </c>
      <c r="D109" s="28" t="s">
        <v>5</v>
      </c>
      <c r="E109" s="28" t="s">
        <v>74</v>
      </c>
      <c r="F109" s="28" t="s">
        <v>76</v>
      </c>
      <c r="G109" s="29">
        <v>415000</v>
      </c>
      <c r="H109" s="27" t="s">
        <v>92</v>
      </c>
      <c r="I109" s="27" t="s">
        <v>92</v>
      </c>
    </row>
    <row r="110" spans="1:40">
      <c r="B110" s="27">
        <v>12</v>
      </c>
      <c r="C110" s="28" t="s">
        <v>91</v>
      </c>
      <c r="D110" s="28" t="s">
        <v>5</v>
      </c>
      <c r="E110" s="28" t="s">
        <v>8</v>
      </c>
      <c r="F110" s="28" t="s">
        <v>76</v>
      </c>
      <c r="G110" s="29">
        <v>434304</v>
      </c>
      <c r="H110" s="27" t="s">
        <v>92</v>
      </c>
      <c r="I110" s="27" t="s">
        <v>92</v>
      </c>
    </row>
    <row r="111" spans="1:40"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row>
    <row r="112" spans="1:40"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row>
    <row r="113" spans="1:40">
      <c r="B113" s="27">
        <v>1</v>
      </c>
      <c r="C113" s="28" t="s">
        <v>91</v>
      </c>
      <c r="D113" s="28" t="s">
        <v>5</v>
      </c>
      <c r="E113" s="28" t="s">
        <v>77</v>
      </c>
      <c r="F113" s="28" t="s">
        <v>71</v>
      </c>
      <c r="G113" s="29">
        <v>1</v>
      </c>
      <c r="H113" s="27" t="s">
        <v>92</v>
      </c>
      <c r="I113" s="27" t="s">
        <v>92</v>
      </c>
    </row>
    <row r="114" spans="1:40" s="37" customFormat="1">
      <c r="B114" s="79">
        <v>9</v>
      </c>
      <c r="C114" s="80" t="s">
        <v>95</v>
      </c>
      <c r="D114" s="80" t="s">
        <v>5</v>
      </c>
      <c r="E114" s="80" t="s">
        <v>6</v>
      </c>
      <c r="F114" s="80" t="s">
        <v>79</v>
      </c>
      <c r="G114" s="110">
        <v>0</v>
      </c>
      <c r="H114" s="79">
        <v>18</v>
      </c>
      <c r="I114" s="79">
        <v>0</v>
      </c>
    </row>
    <row r="115" spans="1:40" s="85" customFormat="1">
      <c r="A115" s="37"/>
      <c r="B115" s="79">
        <v>1</v>
      </c>
      <c r="C115" s="80" t="s">
        <v>95</v>
      </c>
      <c r="D115" s="80" t="s">
        <v>5</v>
      </c>
      <c r="E115" s="80" t="s">
        <v>73</v>
      </c>
      <c r="F115" s="80" t="s">
        <v>79</v>
      </c>
      <c r="G115" s="110">
        <v>0</v>
      </c>
      <c r="H115" s="79">
        <v>0</v>
      </c>
      <c r="I115" s="79">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row>
    <row r="116" spans="1:40" s="37" customFormat="1">
      <c r="A116" s="85"/>
      <c r="B116" s="79">
        <v>1</v>
      </c>
      <c r="C116" s="80" t="s">
        <v>95</v>
      </c>
      <c r="D116" s="80" t="s">
        <v>5</v>
      </c>
      <c r="E116" s="80" t="s">
        <v>74</v>
      </c>
      <c r="F116" s="80" t="s">
        <v>79</v>
      </c>
      <c r="G116" s="110">
        <v>0</v>
      </c>
      <c r="H116" s="79">
        <v>336</v>
      </c>
      <c r="I116" s="79">
        <v>0</v>
      </c>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row>
    <row r="117" spans="1:40" s="37" customFormat="1">
      <c r="B117" s="79">
        <v>13</v>
      </c>
      <c r="C117" s="80" t="s">
        <v>95</v>
      </c>
      <c r="D117" s="80" t="s">
        <v>5</v>
      </c>
      <c r="E117" s="80" t="s">
        <v>77</v>
      </c>
      <c r="F117" s="80" t="s">
        <v>79</v>
      </c>
      <c r="G117" s="110">
        <v>0</v>
      </c>
      <c r="H117" s="79">
        <v>9</v>
      </c>
      <c r="I117" s="79">
        <v>0</v>
      </c>
    </row>
    <row r="118" spans="1:40" s="21" customFormat="1">
      <c r="B118" s="32">
        <f>SUM(B105:B117)</f>
        <v>214</v>
      </c>
      <c r="C118" s="33"/>
      <c r="D118" s="33"/>
      <c r="E118" s="33"/>
      <c r="F118" s="33"/>
      <c r="G118" s="32">
        <f>SUM(G105:G117)</f>
        <v>5882899</v>
      </c>
      <c r="H118" s="32">
        <f>SUM(H105:H117)</f>
        <v>363</v>
      </c>
      <c r="I118" s="32">
        <f>SUM(I105:I117)</f>
        <v>0</v>
      </c>
    </row>
    <row r="119" spans="1:40">
      <c r="B119" s="27">
        <v>28</v>
      </c>
      <c r="C119" s="28" t="s">
        <v>97</v>
      </c>
      <c r="D119" s="28" t="s">
        <v>9</v>
      </c>
      <c r="E119" s="28" t="s">
        <v>6</v>
      </c>
      <c r="F119" s="28" t="s">
        <v>7</v>
      </c>
      <c r="G119" s="29">
        <v>571163</v>
      </c>
      <c r="H119" s="27">
        <v>0</v>
      </c>
      <c r="I119" s="27">
        <v>0</v>
      </c>
    </row>
    <row r="120" spans="1:40">
      <c r="B120" s="27">
        <v>25</v>
      </c>
      <c r="C120" s="28" t="s">
        <v>97</v>
      </c>
      <c r="D120" s="28" t="s">
        <v>9</v>
      </c>
      <c r="E120" s="28" t="s">
        <v>6</v>
      </c>
      <c r="F120" s="28" t="s">
        <v>72</v>
      </c>
      <c r="G120" s="29">
        <v>0</v>
      </c>
      <c r="H120" s="27" t="s">
        <v>92</v>
      </c>
      <c r="I120" s="27" t="s">
        <v>92</v>
      </c>
    </row>
    <row r="121" spans="1:40">
      <c r="B121" s="27">
        <v>1</v>
      </c>
      <c r="C121" s="28" t="s">
        <v>97</v>
      </c>
      <c r="D121" s="28" t="s">
        <v>9</v>
      </c>
      <c r="E121" s="28" t="s">
        <v>74</v>
      </c>
      <c r="F121" s="28" t="s">
        <v>72</v>
      </c>
      <c r="G121" s="29">
        <v>0</v>
      </c>
      <c r="H121" s="27" t="s">
        <v>92</v>
      </c>
      <c r="I121" s="27" t="s">
        <v>92</v>
      </c>
    </row>
    <row r="122" spans="1:40">
      <c r="B122" s="27">
        <v>2</v>
      </c>
      <c r="C122" s="28" t="s">
        <v>97</v>
      </c>
      <c r="D122" s="28" t="s">
        <v>9</v>
      </c>
      <c r="E122" s="28" t="s">
        <v>77</v>
      </c>
      <c r="F122" s="28" t="s">
        <v>72</v>
      </c>
      <c r="G122" s="29">
        <v>0</v>
      </c>
      <c r="H122" s="27" t="s">
        <v>92</v>
      </c>
      <c r="I122" s="27" t="s">
        <v>92</v>
      </c>
    </row>
    <row r="123" spans="1:40">
      <c r="B123" s="27">
        <v>11</v>
      </c>
      <c r="C123" s="28" t="s">
        <v>91</v>
      </c>
      <c r="D123" s="28" t="s">
        <v>9</v>
      </c>
      <c r="E123" s="28" t="s">
        <v>6</v>
      </c>
      <c r="F123" s="28" t="s">
        <v>76</v>
      </c>
      <c r="G123" s="29">
        <v>513650</v>
      </c>
      <c r="H123" s="27">
        <v>0</v>
      </c>
      <c r="I123" s="27">
        <v>0</v>
      </c>
    </row>
    <row r="124" spans="1:40"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row>
    <row r="125" spans="1:40">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row>
    <row r="126" spans="1:40">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row>
    <row r="127" spans="1:40">
      <c r="B127" s="27">
        <v>1</v>
      </c>
      <c r="C127" s="28" t="s">
        <v>91</v>
      </c>
      <c r="D127" s="28" t="s">
        <v>9</v>
      </c>
      <c r="E127" s="28" t="s">
        <v>74</v>
      </c>
      <c r="F127" s="28" t="s">
        <v>82</v>
      </c>
      <c r="G127" s="29">
        <v>10200</v>
      </c>
      <c r="H127" s="27">
        <v>0</v>
      </c>
      <c r="I127" s="27">
        <v>0</v>
      </c>
    </row>
    <row r="128" spans="1:40">
      <c r="B128" s="27">
        <v>1</v>
      </c>
      <c r="C128" s="28" t="s">
        <v>95</v>
      </c>
      <c r="D128" s="28" t="s">
        <v>9</v>
      </c>
      <c r="E128" s="28" t="s">
        <v>77</v>
      </c>
      <c r="F128" s="28" t="s">
        <v>79</v>
      </c>
      <c r="G128" s="29">
        <v>0</v>
      </c>
      <c r="H128" s="27">
        <v>1</v>
      </c>
      <c r="I128" s="27">
        <v>0</v>
      </c>
    </row>
    <row r="129" spans="1:40">
      <c r="B129" s="32">
        <f>SUM(B119:B128)</f>
        <v>96</v>
      </c>
      <c r="C129" s="28"/>
      <c r="D129" s="28"/>
      <c r="E129" s="28"/>
      <c r="F129" s="28"/>
      <c r="G129" s="32">
        <f t="shared" ref="G129:I129" si="15">SUM(G119:G128)</f>
        <v>1752961</v>
      </c>
      <c r="H129" s="32">
        <f t="shared" si="15"/>
        <v>1</v>
      </c>
      <c r="I129" s="32">
        <f t="shared" si="15"/>
        <v>4</v>
      </c>
    </row>
    <row r="130" spans="1:40">
      <c r="B130" s="27">
        <v>25</v>
      </c>
      <c r="C130" s="28" t="s">
        <v>97</v>
      </c>
      <c r="D130" s="28" t="s">
        <v>0</v>
      </c>
      <c r="E130" s="28" t="s">
        <v>6</v>
      </c>
      <c r="F130" s="28" t="s">
        <v>7</v>
      </c>
      <c r="G130" s="29">
        <v>1483605</v>
      </c>
      <c r="H130" s="27">
        <v>0</v>
      </c>
      <c r="I130" s="27">
        <v>0</v>
      </c>
    </row>
    <row r="131" spans="1:40">
      <c r="B131" s="27">
        <v>1</v>
      </c>
      <c r="C131" s="28" t="s">
        <v>97</v>
      </c>
      <c r="D131" s="28" t="s">
        <v>0</v>
      </c>
      <c r="E131" s="28" t="s">
        <v>74</v>
      </c>
      <c r="F131" s="28" t="s">
        <v>7</v>
      </c>
      <c r="G131" s="29">
        <v>628989</v>
      </c>
      <c r="H131" s="27" t="s">
        <v>92</v>
      </c>
      <c r="I131" s="27" t="s">
        <v>92</v>
      </c>
    </row>
    <row r="132" spans="1:40">
      <c r="B132" s="27">
        <v>10</v>
      </c>
      <c r="C132" s="28" t="s">
        <v>97</v>
      </c>
      <c r="D132" s="28" t="s">
        <v>0</v>
      </c>
      <c r="E132" s="28" t="s">
        <v>8</v>
      </c>
      <c r="F132" s="28" t="s">
        <v>7</v>
      </c>
      <c r="G132" s="29">
        <v>405648</v>
      </c>
      <c r="H132" s="27" t="s">
        <v>92</v>
      </c>
      <c r="I132" s="27" t="s">
        <v>92</v>
      </c>
    </row>
    <row r="133" spans="1:40">
      <c r="B133" s="27">
        <v>2</v>
      </c>
      <c r="C133" s="28" t="s">
        <v>97</v>
      </c>
      <c r="D133" s="28" t="s">
        <v>0</v>
      </c>
      <c r="E133" s="28" t="s">
        <v>6</v>
      </c>
      <c r="F133" s="28" t="s">
        <v>72</v>
      </c>
      <c r="G133" s="29">
        <v>0</v>
      </c>
      <c r="H133" s="27" t="s">
        <v>92</v>
      </c>
      <c r="I133" s="27" t="s">
        <v>92</v>
      </c>
    </row>
    <row r="134" spans="1:40">
      <c r="B134" s="27">
        <v>59</v>
      </c>
      <c r="C134" s="28" t="s">
        <v>91</v>
      </c>
      <c r="D134" s="28" t="s">
        <v>0</v>
      </c>
      <c r="E134" s="28" t="s">
        <v>6</v>
      </c>
      <c r="F134" s="28" t="s">
        <v>76</v>
      </c>
      <c r="G134" s="29">
        <v>10931141</v>
      </c>
      <c r="H134" s="27">
        <v>0</v>
      </c>
      <c r="I134" s="27">
        <v>3</v>
      </c>
    </row>
    <row r="135" spans="1:40">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1:40">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row>
    <row r="137" spans="1:40">
      <c r="B137" s="27">
        <v>39</v>
      </c>
      <c r="C137" s="28" t="s">
        <v>91</v>
      </c>
      <c r="D137" s="28" t="s">
        <v>0</v>
      </c>
      <c r="E137" s="28" t="s">
        <v>77</v>
      </c>
      <c r="F137" s="28" t="s">
        <v>76</v>
      </c>
      <c r="G137" s="29">
        <v>3895269</v>
      </c>
      <c r="H137" s="27">
        <v>0</v>
      </c>
      <c r="I137" s="27">
        <v>4</v>
      </c>
    </row>
    <row r="138" spans="1:40" s="37" customFormat="1">
      <c r="B138" s="27">
        <v>1</v>
      </c>
      <c r="C138" s="28" t="s">
        <v>91</v>
      </c>
      <c r="D138" s="28" t="s">
        <v>0</v>
      </c>
      <c r="E138" s="28" t="s">
        <v>6</v>
      </c>
      <c r="F138" s="28" t="s">
        <v>82</v>
      </c>
      <c r="G138" s="29">
        <v>25000</v>
      </c>
      <c r="H138" s="27">
        <v>0</v>
      </c>
      <c r="I138" s="27">
        <v>0</v>
      </c>
    </row>
    <row r="139" spans="1:40" s="21" customFormat="1">
      <c r="B139" s="27">
        <v>14</v>
      </c>
      <c r="C139" s="28" t="s">
        <v>91</v>
      </c>
      <c r="D139" s="28" t="s">
        <v>0</v>
      </c>
      <c r="E139" s="28" t="s">
        <v>77</v>
      </c>
      <c r="F139" s="28" t="s">
        <v>82</v>
      </c>
      <c r="G139" s="29">
        <v>4026008</v>
      </c>
      <c r="H139" s="27">
        <v>0</v>
      </c>
      <c r="I139" s="27">
        <v>15</v>
      </c>
    </row>
    <row r="140" spans="1:40">
      <c r="B140" s="27">
        <v>1</v>
      </c>
      <c r="C140" s="28" t="s">
        <v>91</v>
      </c>
      <c r="D140" s="28" t="s">
        <v>0</v>
      </c>
      <c r="E140" s="28" t="s">
        <v>6</v>
      </c>
      <c r="F140" s="28" t="s">
        <v>71</v>
      </c>
      <c r="G140" s="29">
        <v>1000</v>
      </c>
      <c r="H140" s="27">
        <v>0</v>
      </c>
      <c r="I140" s="27">
        <v>0</v>
      </c>
    </row>
    <row r="141" spans="1:40">
      <c r="B141" s="27">
        <v>1</v>
      </c>
      <c r="C141" s="28" t="s">
        <v>91</v>
      </c>
      <c r="D141" s="28" t="s">
        <v>0</v>
      </c>
      <c r="E141" s="28" t="s">
        <v>6</v>
      </c>
      <c r="F141" s="28" t="s">
        <v>81</v>
      </c>
      <c r="G141" s="29">
        <v>0</v>
      </c>
      <c r="H141" s="27">
        <v>0</v>
      </c>
      <c r="I141" s="27">
        <v>0</v>
      </c>
    </row>
    <row r="142" spans="1:40">
      <c r="B142" s="32">
        <f>SUM(B130:B141)</f>
        <v>162</v>
      </c>
      <c r="C142" s="28"/>
      <c r="D142" s="28"/>
      <c r="E142" s="28"/>
      <c r="F142" s="28"/>
      <c r="G142" s="32">
        <f t="shared" ref="G142:I142" si="16">SUM(G130:G141)</f>
        <v>22845710</v>
      </c>
      <c r="H142" s="32">
        <f t="shared" si="16"/>
        <v>0</v>
      </c>
      <c r="I142" s="32">
        <f t="shared" si="16"/>
        <v>70</v>
      </c>
    </row>
    <row r="143" spans="1:40">
      <c r="B143" s="27">
        <v>6</v>
      </c>
      <c r="C143" s="28" t="s">
        <v>97</v>
      </c>
      <c r="D143" s="28" t="s">
        <v>75</v>
      </c>
      <c r="E143" s="28" t="s">
        <v>6</v>
      </c>
      <c r="F143" s="28" t="s">
        <v>7</v>
      </c>
      <c r="G143" s="29">
        <v>4677069</v>
      </c>
      <c r="H143" s="27">
        <v>0</v>
      </c>
      <c r="I143" s="27">
        <v>0</v>
      </c>
    </row>
    <row r="144" spans="1:40">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2">
        <f>SUM(B152,B142,B129,B118)</f>
        <v>531</v>
      </c>
      <c r="C153" s="30"/>
      <c r="D153" s="30"/>
      <c r="E153" s="30"/>
      <c r="G153" s="72">
        <f t="shared" ref="G153:I153" si="18">SUM(G152,G142,G129,G118)</f>
        <v>112620824</v>
      </c>
      <c r="H153" s="72">
        <f t="shared" si="18"/>
        <v>364</v>
      </c>
      <c r="I153" s="72">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1">
        <v>17</v>
      </c>
    </row>
    <row r="158" spans="2:9" ht="13.5" thickBot="1">
      <c r="I158" s="112">
        <f>SUM(I156:I157)</f>
        <v>32</v>
      </c>
    </row>
    <row r="159" spans="2:9">
      <c r="I159" s="82"/>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1">
        <v>6</v>
      </c>
    </row>
    <row r="162" spans="2:9" ht="13.5" thickBot="1">
      <c r="I162" s="112">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tabSelected="1" workbookViewId="0"/>
  </sheetViews>
  <sheetFormatPr defaultRowHeight="12"/>
  <cols>
    <col min="1" max="1" width="18.140625" style="156" bestFit="1" customWidth="1"/>
    <col min="2" max="2" width="9.140625" style="156"/>
    <col min="3" max="3" width="12" style="156" customWidth="1"/>
    <col min="4" max="4" width="9" style="156" customWidth="1"/>
    <col min="5" max="5" width="6.7109375" style="156" customWidth="1"/>
    <col min="6" max="6" width="10.42578125" style="156" bestFit="1" customWidth="1"/>
    <col min="7" max="7" width="14.28515625" style="168" bestFit="1" customWidth="1"/>
    <col min="8" max="8" width="13.5703125" style="156" customWidth="1"/>
    <col min="9" max="9" width="27.42578125" style="156" customWidth="1"/>
    <col min="10" max="10" width="8.5703125" style="156" bestFit="1" customWidth="1"/>
    <col min="11" max="11" width="6.140625" style="156" bestFit="1" customWidth="1"/>
    <col min="12" max="12" width="10.85546875" style="156" customWidth="1"/>
    <col min="13" max="13" width="14.28515625" style="156" bestFit="1" customWidth="1"/>
    <col min="14" max="14" width="13.140625" style="156" customWidth="1"/>
    <col min="15" max="16384" width="9.140625" style="156"/>
  </cols>
  <sheetData>
    <row r="1" spans="1:17">
      <c r="A1" s="169" t="s">
        <v>57</v>
      </c>
      <c r="B1" s="170"/>
      <c r="C1" s="171"/>
      <c r="D1" s="171"/>
      <c r="E1" s="150"/>
      <c r="F1" s="150"/>
      <c r="G1" s="157"/>
      <c r="H1" s="150"/>
      <c r="I1" s="151"/>
    </row>
    <row r="2" spans="1:17">
      <c r="A2" s="172" t="s">
        <v>58</v>
      </c>
      <c r="B2" s="173"/>
      <c r="C2" s="174"/>
      <c r="D2" s="174"/>
      <c r="E2" s="152"/>
      <c r="F2" s="152"/>
      <c r="G2" s="158"/>
      <c r="H2" s="152"/>
      <c r="I2" s="153"/>
    </row>
    <row r="3" spans="1:17">
      <c r="A3" s="172" t="s">
        <v>59</v>
      </c>
      <c r="B3" s="173"/>
      <c r="C3" s="174"/>
      <c r="D3" s="174"/>
      <c r="E3" s="152"/>
      <c r="F3" s="152"/>
      <c r="G3" s="158"/>
      <c r="H3" s="152"/>
      <c r="I3" s="153"/>
    </row>
    <row r="4" spans="1:17">
      <c r="A4" s="172">
        <v>2012</v>
      </c>
      <c r="B4" s="174"/>
      <c r="C4" s="174"/>
      <c r="D4" s="174"/>
      <c r="E4" s="152"/>
      <c r="F4" s="152"/>
      <c r="G4" s="158"/>
      <c r="H4" s="152"/>
      <c r="I4" s="153"/>
    </row>
    <row r="5" spans="1:17">
      <c r="A5" s="175" t="s">
        <v>394</v>
      </c>
      <c r="B5" s="174"/>
      <c r="C5" s="174"/>
      <c r="D5" s="174"/>
      <c r="E5" s="152"/>
      <c r="F5" s="152"/>
      <c r="G5" s="158"/>
      <c r="H5" s="152"/>
      <c r="I5" s="153"/>
    </row>
    <row r="6" spans="1:17" ht="36">
      <c r="A6" s="176" t="s">
        <v>84</v>
      </c>
      <c r="B6" s="176" t="s">
        <v>85</v>
      </c>
      <c r="C6" s="176" t="s">
        <v>86</v>
      </c>
      <c r="D6" s="176" t="s">
        <v>620</v>
      </c>
      <c r="E6" s="176" t="s">
        <v>99</v>
      </c>
      <c r="F6" s="176" t="s">
        <v>100</v>
      </c>
      <c r="G6" s="177" t="s">
        <v>101</v>
      </c>
      <c r="H6" s="176" t="s">
        <v>102</v>
      </c>
      <c r="I6" s="176" t="s">
        <v>103</v>
      </c>
      <c r="J6" s="176" t="s">
        <v>89</v>
      </c>
      <c r="K6" s="176" t="s">
        <v>90</v>
      </c>
      <c r="L6" s="176" t="s">
        <v>104</v>
      </c>
      <c r="M6" s="176" t="s">
        <v>105</v>
      </c>
      <c r="N6" s="176" t="s">
        <v>106</v>
      </c>
      <c r="O6" s="176" t="s">
        <v>107</v>
      </c>
      <c r="P6" s="176" t="s">
        <v>108</v>
      </c>
      <c r="Q6" s="176" t="s">
        <v>109</v>
      </c>
    </row>
    <row r="7" spans="1:17" ht="48">
      <c r="A7" s="154" t="s">
        <v>91</v>
      </c>
      <c r="B7" s="154" t="s">
        <v>0</v>
      </c>
      <c r="C7" s="154" t="s">
        <v>6</v>
      </c>
      <c r="D7" s="154" t="s">
        <v>76</v>
      </c>
      <c r="E7" s="159">
        <v>1</v>
      </c>
      <c r="F7" s="154" t="s">
        <v>395</v>
      </c>
      <c r="G7" s="160">
        <v>562000</v>
      </c>
      <c r="H7" s="154" t="s">
        <v>396</v>
      </c>
      <c r="I7" s="154" t="s">
        <v>397</v>
      </c>
      <c r="J7" s="159">
        <v>0</v>
      </c>
      <c r="K7" s="159">
        <v>0</v>
      </c>
      <c r="L7" s="154" t="s">
        <v>146</v>
      </c>
      <c r="M7" s="154" t="s">
        <v>147</v>
      </c>
      <c r="N7" s="154" t="s">
        <v>148</v>
      </c>
      <c r="O7" s="154" t="s">
        <v>26</v>
      </c>
      <c r="P7" s="154" t="s">
        <v>27</v>
      </c>
      <c r="Q7" s="154" t="s">
        <v>52</v>
      </c>
    </row>
    <row r="8" spans="1:17" ht="60">
      <c r="A8" s="154" t="s">
        <v>91</v>
      </c>
      <c r="B8" s="154" t="s">
        <v>75</v>
      </c>
      <c r="C8" s="154" t="s">
        <v>6</v>
      </c>
      <c r="D8" s="154" t="s">
        <v>76</v>
      </c>
      <c r="E8" s="159">
        <v>1</v>
      </c>
      <c r="F8" s="154" t="s">
        <v>398</v>
      </c>
      <c r="G8" s="160">
        <v>650000</v>
      </c>
      <c r="H8" s="154" t="s">
        <v>399</v>
      </c>
      <c r="I8" s="154" t="s">
        <v>400</v>
      </c>
      <c r="J8" s="159">
        <v>0</v>
      </c>
      <c r="K8" s="159">
        <v>1</v>
      </c>
      <c r="L8" s="154" t="s">
        <v>401</v>
      </c>
      <c r="M8" s="154" t="s">
        <v>402</v>
      </c>
      <c r="N8" s="154" t="s">
        <v>403</v>
      </c>
      <c r="O8" s="154" t="s">
        <v>26</v>
      </c>
      <c r="P8" s="154" t="s">
        <v>27</v>
      </c>
      <c r="Q8" s="154" t="s">
        <v>320</v>
      </c>
    </row>
    <row r="9" spans="1:17" ht="96">
      <c r="A9" s="154" t="s">
        <v>91</v>
      </c>
      <c r="B9" s="154" t="s">
        <v>75</v>
      </c>
      <c r="C9" s="154" t="s">
        <v>6</v>
      </c>
      <c r="D9" s="154" t="s">
        <v>76</v>
      </c>
      <c r="E9" s="159">
        <v>1</v>
      </c>
      <c r="F9" s="154" t="s">
        <v>404</v>
      </c>
      <c r="G9" s="160">
        <v>2628506</v>
      </c>
      <c r="H9" s="154" t="s">
        <v>405</v>
      </c>
      <c r="I9" s="154" t="s">
        <v>406</v>
      </c>
      <c r="J9" s="159">
        <v>0</v>
      </c>
      <c r="K9" s="159">
        <v>0</v>
      </c>
      <c r="L9" s="154" t="s">
        <v>61</v>
      </c>
      <c r="M9" s="154" t="s">
        <v>249</v>
      </c>
      <c r="N9" s="154" t="s">
        <v>62</v>
      </c>
      <c r="O9" s="154" t="s">
        <v>63</v>
      </c>
      <c r="P9" s="154" t="s">
        <v>27</v>
      </c>
      <c r="Q9" s="154" t="s">
        <v>64</v>
      </c>
    </row>
    <row r="10" spans="1:17" ht="48">
      <c r="A10" s="154" t="s">
        <v>91</v>
      </c>
      <c r="B10" s="154" t="s">
        <v>75</v>
      </c>
      <c r="C10" s="154" t="s">
        <v>6</v>
      </c>
      <c r="D10" s="154" t="s">
        <v>76</v>
      </c>
      <c r="E10" s="159">
        <v>1</v>
      </c>
      <c r="F10" s="154" t="s">
        <v>407</v>
      </c>
      <c r="G10" s="160">
        <v>1000000</v>
      </c>
      <c r="H10" s="154" t="s">
        <v>408</v>
      </c>
      <c r="I10" s="154" t="s">
        <v>409</v>
      </c>
      <c r="J10" s="159">
        <v>0</v>
      </c>
      <c r="K10" s="159">
        <v>0</v>
      </c>
      <c r="L10" s="154" t="s">
        <v>282</v>
      </c>
      <c r="M10" s="154" t="s">
        <v>410</v>
      </c>
      <c r="N10" s="154" t="s">
        <v>411</v>
      </c>
      <c r="O10" s="154" t="s">
        <v>26</v>
      </c>
      <c r="P10" s="154" t="s">
        <v>27</v>
      </c>
      <c r="Q10" s="154" t="s">
        <v>52</v>
      </c>
    </row>
    <row r="11" spans="1:17" ht="36">
      <c r="A11" s="154" t="s">
        <v>91</v>
      </c>
      <c r="B11" s="154" t="s">
        <v>75</v>
      </c>
      <c r="C11" s="154" t="s">
        <v>6</v>
      </c>
      <c r="D11" s="154" t="s">
        <v>76</v>
      </c>
      <c r="E11" s="159">
        <v>1</v>
      </c>
      <c r="F11" s="154" t="s">
        <v>412</v>
      </c>
      <c r="G11" s="160">
        <v>1000000</v>
      </c>
      <c r="H11" s="154" t="s">
        <v>413</v>
      </c>
      <c r="I11" s="154" t="s">
        <v>414</v>
      </c>
      <c r="J11" s="159">
        <v>0</v>
      </c>
      <c r="K11" s="159">
        <v>0</v>
      </c>
      <c r="L11" s="154" t="s">
        <v>139</v>
      </c>
      <c r="M11" s="154" t="s">
        <v>140</v>
      </c>
      <c r="N11" s="154" t="s">
        <v>141</v>
      </c>
      <c r="O11" s="154" t="s">
        <v>65</v>
      </c>
      <c r="P11" s="154" t="s">
        <v>27</v>
      </c>
      <c r="Q11" s="154" t="s">
        <v>142</v>
      </c>
    </row>
    <row r="12" spans="1:17" ht="72">
      <c r="A12" s="154" t="s">
        <v>91</v>
      </c>
      <c r="B12" s="154" t="s">
        <v>75</v>
      </c>
      <c r="C12" s="154" t="s">
        <v>6</v>
      </c>
      <c r="D12" s="154" t="s">
        <v>76</v>
      </c>
      <c r="E12" s="159">
        <v>1</v>
      </c>
      <c r="F12" s="154" t="s">
        <v>415</v>
      </c>
      <c r="G12" s="160">
        <v>2000000</v>
      </c>
      <c r="H12" s="154" t="s">
        <v>193</v>
      </c>
      <c r="I12" s="154" t="s">
        <v>416</v>
      </c>
      <c r="J12" s="159">
        <v>0</v>
      </c>
      <c r="K12" s="159">
        <v>0</v>
      </c>
      <c r="L12" s="154" t="s">
        <v>189</v>
      </c>
      <c r="M12" s="154" t="s">
        <v>190</v>
      </c>
      <c r="N12" s="154" t="s">
        <v>195</v>
      </c>
      <c r="O12" s="154" t="s">
        <v>26</v>
      </c>
      <c r="P12" s="154" t="s">
        <v>27</v>
      </c>
      <c r="Q12" s="154" t="s">
        <v>52</v>
      </c>
    </row>
    <row r="13" spans="1:17" ht="60">
      <c r="A13" s="154" t="s">
        <v>91</v>
      </c>
      <c r="B13" s="154" t="s">
        <v>0</v>
      </c>
      <c r="C13" s="154" t="s">
        <v>74</v>
      </c>
      <c r="D13" s="154" t="s">
        <v>76</v>
      </c>
      <c r="E13" s="159">
        <v>1</v>
      </c>
      <c r="F13" s="154" t="s">
        <v>417</v>
      </c>
      <c r="G13" s="160">
        <v>825000</v>
      </c>
      <c r="H13" s="154" t="s">
        <v>418</v>
      </c>
      <c r="I13" s="154" t="s">
        <v>419</v>
      </c>
      <c r="J13" s="159">
        <v>0</v>
      </c>
      <c r="K13" s="159">
        <v>0</v>
      </c>
      <c r="L13" s="154" t="s">
        <v>420</v>
      </c>
      <c r="M13" s="154" t="s">
        <v>421</v>
      </c>
      <c r="N13" s="154" t="s">
        <v>422</v>
      </c>
      <c r="O13" s="154" t="s">
        <v>26</v>
      </c>
      <c r="P13" s="154" t="s">
        <v>27</v>
      </c>
      <c r="Q13" s="154" t="s">
        <v>49</v>
      </c>
    </row>
    <row r="14" spans="1:17" ht="72">
      <c r="A14" s="154" t="s">
        <v>91</v>
      </c>
      <c r="B14" s="154" t="s">
        <v>75</v>
      </c>
      <c r="C14" s="154" t="s">
        <v>74</v>
      </c>
      <c r="D14" s="154" t="s">
        <v>76</v>
      </c>
      <c r="E14" s="159">
        <v>1</v>
      </c>
      <c r="F14" s="154" t="s">
        <v>423</v>
      </c>
      <c r="G14" s="160">
        <v>616800</v>
      </c>
      <c r="H14" s="154" t="s">
        <v>424</v>
      </c>
      <c r="I14" s="154" t="s">
        <v>425</v>
      </c>
      <c r="J14" s="159">
        <v>0</v>
      </c>
      <c r="K14" s="159">
        <v>0</v>
      </c>
      <c r="L14" s="154" t="s">
        <v>47</v>
      </c>
      <c r="M14" s="154" t="s">
        <v>426</v>
      </c>
      <c r="N14" s="154" t="s">
        <v>427</v>
      </c>
      <c r="O14" s="154" t="s">
        <v>26</v>
      </c>
      <c r="P14" s="154" t="s">
        <v>27</v>
      </c>
      <c r="Q14" s="154" t="s">
        <v>327</v>
      </c>
    </row>
    <row r="15" spans="1:17" ht="60">
      <c r="A15" s="154" t="s">
        <v>91</v>
      </c>
      <c r="B15" s="154" t="s">
        <v>75</v>
      </c>
      <c r="C15" s="154" t="s">
        <v>74</v>
      </c>
      <c r="D15" s="154" t="s">
        <v>76</v>
      </c>
      <c r="E15" s="159">
        <v>1</v>
      </c>
      <c r="F15" s="154" t="s">
        <v>428</v>
      </c>
      <c r="G15" s="160">
        <v>653000</v>
      </c>
      <c r="H15" s="154" t="s">
        <v>429</v>
      </c>
      <c r="I15" s="154" t="s">
        <v>430</v>
      </c>
      <c r="J15" s="159">
        <v>0</v>
      </c>
      <c r="K15" s="159">
        <v>0</v>
      </c>
      <c r="L15" s="154" t="s">
        <v>431</v>
      </c>
      <c r="M15" s="154" t="s">
        <v>432</v>
      </c>
      <c r="N15" s="154" t="s">
        <v>433</v>
      </c>
      <c r="O15" s="154" t="s">
        <v>26</v>
      </c>
      <c r="P15" s="154" t="s">
        <v>27</v>
      </c>
      <c r="Q15" s="154" t="s">
        <v>434</v>
      </c>
    </row>
    <row r="16" spans="1:17" ht="24">
      <c r="A16" s="161" t="s">
        <v>44</v>
      </c>
      <c r="B16" s="154"/>
      <c r="C16" s="154"/>
      <c r="D16" s="154"/>
      <c r="E16" s="162">
        <f>SUM(E7:E15)</f>
        <v>9</v>
      </c>
      <c r="F16" s="154"/>
      <c r="G16" s="163">
        <f>SUM(G7:G15)</f>
        <v>9935306</v>
      </c>
      <c r="H16" s="154"/>
      <c r="I16" s="154"/>
      <c r="J16" s="162">
        <f t="shared" ref="J16:K16" si="0">SUM(J7:J15)</f>
        <v>0</v>
      </c>
      <c r="K16" s="162">
        <f t="shared" si="0"/>
        <v>1</v>
      </c>
      <c r="L16" s="154"/>
      <c r="M16" s="154"/>
      <c r="N16" s="154"/>
      <c r="O16" s="154"/>
      <c r="P16" s="154"/>
      <c r="Q16" s="154"/>
    </row>
    <row r="17" spans="1:17" ht="60">
      <c r="A17" s="154" t="s">
        <v>91</v>
      </c>
      <c r="B17" s="154" t="s">
        <v>0</v>
      </c>
      <c r="C17" s="154" t="s">
        <v>8</v>
      </c>
      <c r="D17" s="154" t="s">
        <v>76</v>
      </c>
      <c r="E17" s="159">
        <v>1</v>
      </c>
      <c r="F17" s="154" t="s">
        <v>435</v>
      </c>
      <c r="G17" s="160">
        <v>757580</v>
      </c>
      <c r="H17" s="154" t="s">
        <v>436</v>
      </c>
      <c r="I17" s="154" t="s">
        <v>437</v>
      </c>
      <c r="J17" s="159">
        <v>0</v>
      </c>
      <c r="K17" s="159">
        <v>0</v>
      </c>
      <c r="L17" s="154" t="s">
        <v>183</v>
      </c>
      <c r="M17" s="154" t="s">
        <v>184</v>
      </c>
      <c r="N17" s="154" t="s">
        <v>185</v>
      </c>
      <c r="O17" s="154" t="s">
        <v>26</v>
      </c>
      <c r="P17" s="154" t="s">
        <v>27</v>
      </c>
      <c r="Q17" s="154" t="s">
        <v>49</v>
      </c>
    </row>
    <row r="18" spans="1:17" ht="24">
      <c r="A18" s="161" t="s">
        <v>1</v>
      </c>
      <c r="B18" s="154"/>
      <c r="C18" s="154"/>
      <c r="D18" s="154"/>
      <c r="E18" s="162">
        <f>SUM(E17)</f>
        <v>1</v>
      </c>
      <c r="F18" s="154"/>
      <c r="G18" s="163">
        <f>SUM(G17)</f>
        <v>757580</v>
      </c>
      <c r="H18" s="154"/>
      <c r="I18" s="154"/>
      <c r="J18" s="162">
        <f t="shared" ref="J18:K18" si="1">SUM(J17)</f>
        <v>0</v>
      </c>
      <c r="K18" s="162">
        <f t="shared" si="1"/>
        <v>0</v>
      </c>
      <c r="L18" s="154"/>
      <c r="M18" s="154"/>
      <c r="N18" s="154"/>
      <c r="O18" s="154"/>
      <c r="P18" s="154"/>
      <c r="Q18" s="154"/>
    </row>
    <row r="19" spans="1:17" ht="36">
      <c r="A19" s="154" t="s">
        <v>93</v>
      </c>
      <c r="B19" s="154" t="s">
        <v>75</v>
      </c>
      <c r="C19" s="154" t="s">
        <v>6</v>
      </c>
      <c r="D19" s="154" t="s">
        <v>94</v>
      </c>
      <c r="E19" s="159">
        <v>1</v>
      </c>
      <c r="F19" s="154" t="s">
        <v>438</v>
      </c>
      <c r="G19" s="160">
        <v>1700000</v>
      </c>
      <c r="H19" s="154" t="s">
        <v>439</v>
      </c>
      <c r="I19" s="154" t="s">
        <v>440</v>
      </c>
      <c r="J19" s="159" t="s">
        <v>92</v>
      </c>
      <c r="K19" s="159" t="s">
        <v>92</v>
      </c>
      <c r="L19" s="154" t="s">
        <v>441</v>
      </c>
      <c r="M19" s="154" t="s">
        <v>442</v>
      </c>
      <c r="N19" s="154" t="s">
        <v>443</v>
      </c>
      <c r="O19" s="154" t="s">
        <v>26</v>
      </c>
      <c r="P19" s="154" t="s">
        <v>27</v>
      </c>
      <c r="Q19" s="154" t="s">
        <v>52</v>
      </c>
    </row>
    <row r="20" spans="1:17" ht="72">
      <c r="A20" s="154" t="s">
        <v>93</v>
      </c>
      <c r="B20" s="154" t="s">
        <v>75</v>
      </c>
      <c r="C20" s="154" t="s">
        <v>6</v>
      </c>
      <c r="D20" s="154" t="s">
        <v>94</v>
      </c>
      <c r="E20" s="159">
        <v>1</v>
      </c>
      <c r="F20" s="154" t="s">
        <v>444</v>
      </c>
      <c r="G20" s="160">
        <v>1070000</v>
      </c>
      <c r="H20" s="154" t="s">
        <v>445</v>
      </c>
      <c r="I20" s="154" t="s">
        <v>446</v>
      </c>
      <c r="J20" s="159" t="s">
        <v>92</v>
      </c>
      <c r="K20" s="159" t="s">
        <v>92</v>
      </c>
      <c r="L20" s="154" t="s">
        <v>68</v>
      </c>
      <c r="M20" s="154" t="s">
        <v>69</v>
      </c>
      <c r="N20" s="154" t="s">
        <v>214</v>
      </c>
      <c r="O20" s="154" t="s">
        <v>26</v>
      </c>
      <c r="P20" s="154" t="s">
        <v>27</v>
      </c>
      <c r="Q20" s="154" t="s">
        <v>49</v>
      </c>
    </row>
    <row r="21" spans="1:17" ht="24">
      <c r="A21" s="154" t="s">
        <v>93</v>
      </c>
      <c r="B21" s="154" t="s">
        <v>75</v>
      </c>
      <c r="C21" s="154" t="s">
        <v>6</v>
      </c>
      <c r="D21" s="154" t="s">
        <v>94</v>
      </c>
      <c r="E21" s="159">
        <v>1</v>
      </c>
      <c r="F21" s="154" t="s">
        <v>447</v>
      </c>
      <c r="G21" s="160">
        <v>600000</v>
      </c>
      <c r="H21" s="154" t="s">
        <v>448</v>
      </c>
      <c r="I21" s="154" t="s">
        <v>449</v>
      </c>
      <c r="J21" s="159" t="s">
        <v>92</v>
      </c>
      <c r="K21" s="159" t="s">
        <v>92</v>
      </c>
      <c r="L21" s="154" t="s">
        <v>450</v>
      </c>
      <c r="M21" s="154" t="s">
        <v>451</v>
      </c>
      <c r="N21" s="154" t="s">
        <v>452</v>
      </c>
      <c r="O21" s="154" t="s">
        <v>26</v>
      </c>
      <c r="P21" s="154" t="s">
        <v>27</v>
      </c>
      <c r="Q21" s="154" t="s">
        <v>52</v>
      </c>
    </row>
    <row r="22" spans="1:17" ht="48">
      <c r="A22" s="154" t="s">
        <v>93</v>
      </c>
      <c r="B22" s="154" t="s">
        <v>75</v>
      </c>
      <c r="C22" s="154" t="s">
        <v>6</v>
      </c>
      <c r="D22" s="154" t="s">
        <v>94</v>
      </c>
      <c r="E22" s="159">
        <v>1</v>
      </c>
      <c r="F22" s="154" t="s">
        <v>453</v>
      </c>
      <c r="G22" s="160">
        <v>647000</v>
      </c>
      <c r="H22" s="154" t="s">
        <v>454</v>
      </c>
      <c r="I22" s="154" t="s">
        <v>455</v>
      </c>
      <c r="J22" s="159" t="s">
        <v>92</v>
      </c>
      <c r="K22" s="159" t="s">
        <v>92</v>
      </c>
      <c r="L22" s="154" t="s">
        <v>456</v>
      </c>
      <c r="M22" s="154" t="s">
        <v>457</v>
      </c>
      <c r="N22" s="154" t="s">
        <v>452</v>
      </c>
      <c r="O22" s="154" t="s">
        <v>26</v>
      </c>
      <c r="P22" s="154" t="s">
        <v>27</v>
      </c>
      <c r="Q22" s="154" t="s">
        <v>52</v>
      </c>
    </row>
    <row r="23" spans="1:17" ht="24">
      <c r="A23" s="161" t="s">
        <v>45</v>
      </c>
      <c r="B23" s="154"/>
      <c r="C23" s="154"/>
      <c r="D23" s="154"/>
      <c r="E23" s="162">
        <f>SUM(E19:E22)</f>
        <v>4</v>
      </c>
      <c r="F23" s="154"/>
      <c r="G23" s="163">
        <f>SUM(G19:G22)</f>
        <v>4017000</v>
      </c>
      <c r="H23" s="154"/>
      <c r="I23" s="154"/>
      <c r="J23" s="162">
        <f t="shared" ref="J23:K23" si="2">SUM(J19:J22)</f>
        <v>0</v>
      </c>
      <c r="K23" s="162">
        <f t="shared" si="2"/>
        <v>0</v>
      </c>
      <c r="L23" s="154"/>
      <c r="M23" s="154"/>
      <c r="N23" s="154"/>
      <c r="O23" s="154"/>
      <c r="P23" s="154"/>
      <c r="Q23" s="154"/>
    </row>
    <row r="24" spans="1:17" ht="36">
      <c r="A24" s="154" t="s">
        <v>97</v>
      </c>
      <c r="B24" s="154" t="s">
        <v>75</v>
      </c>
      <c r="C24" s="154" t="s">
        <v>6</v>
      </c>
      <c r="D24" s="154" t="s">
        <v>7</v>
      </c>
      <c r="E24" s="159">
        <v>1</v>
      </c>
      <c r="F24" s="154" t="s">
        <v>458</v>
      </c>
      <c r="G24" s="160">
        <v>540000</v>
      </c>
      <c r="H24" s="154" t="s">
        <v>459</v>
      </c>
      <c r="I24" s="154" t="s">
        <v>460</v>
      </c>
      <c r="J24" s="159">
        <v>0</v>
      </c>
      <c r="K24" s="159">
        <v>0</v>
      </c>
      <c r="L24" s="154" t="s">
        <v>461</v>
      </c>
      <c r="M24" s="154" t="s">
        <v>462</v>
      </c>
      <c r="N24" s="154" t="s">
        <v>234</v>
      </c>
      <c r="O24" s="154" t="s">
        <v>26</v>
      </c>
      <c r="P24" s="154" t="s">
        <v>27</v>
      </c>
      <c r="Q24" s="154" t="s">
        <v>116</v>
      </c>
    </row>
    <row r="25" spans="1:17">
      <c r="A25" s="161" t="s">
        <v>46</v>
      </c>
      <c r="B25" s="154"/>
      <c r="C25" s="154"/>
      <c r="D25" s="154"/>
      <c r="E25" s="162">
        <f>SUM(E24)</f>
        <v>1</v>
      </c>
      <c r="F25" s="154"/>
      <c r="G25" s="163">
        <f>SUM(G24)</f>
        <v>540000</v>
      </c>
      <c r="H25" s="154"/>
      <c r="I25" s="154"/>
      <c r="J25" s="162">
        <f t="shared" ref="J25:K25" si="3">SUM(J24)</f>
        <v>0</v>
      </c>
      <c r="K25" s="162">
        <f t="shared" si="3"/>
        <v>0</v>
      </c>
      <c r="L25" s="154"/>
      <c r="M25" s="154"/>
      <c r="N25" s="154"/>
      <c r="O25" s="154"/>
      <c r="P25" s="154"/>
      <c r="Q25" s="154"/>
    </row>
    <row r="26" spans="1:17" ht="72">
      <c r="A26" s="154" t="s">
        <v>91</v>
      </c>
      <c r="B26" s="154" t="s">
        <v>75</v>
      </c>
      <c r="C26" s="154" t="s">
        <v>6</v>
      </c>
      <c r="D26" s="154" t="s">
        <v>82</v>
      </c>
      <c r="E26" s="159">
        <v>1</v>
      </c>
      <c r="F26" s="154" t="s">
        <v>463</v>
      </c>
      <c r="G26" s="160">
        <v>1116525</v>
      </c>
      <c r="H26" s="154" t="s">
        <v>464</v>
      </c>
      <c r="I26" s="154" t="s">
        <v>465</v>
      </c>
      <c r="J26" s="159">
        <v>0</v>
      </c>
      <c r="K26" s="159">
        <v>0</v>
      </c>
      <c r="L26" s="154" t="s">
        <v>466</v>
      </c>
      <c r="M26" s="154" t="s">
        <v>467</v>
      </c>
      <c r="N26" s="154" t="s">
        <v>468</v>
      </c>
      <c r="O26" s="154" t="s">
        <v>26</v>
      </c>
      <c r="P26" s="154" t="s">
        <v>27</v>
      </c>
      <c r="Q26" s="154" t="s">
        <v>52</v>
      </c>
    </row>
    <row r="27" spans="1:17" ht="60">
      <c r="A27" s="154" t="s">
        <v>91</v>
      </c>
      <c r="B27" s="154" t="s">
        <v>75</v>
      </c>
      <c r="C27" s="154" t="s">
        <v>6</v>
      </c>
      <c r="D27" s="154" t="s">
        <v>82</v>
      </c>
      <c r="E27" s="159">
        <v>1</v>
      </c>
      <c r="F27" s="154" t="s">
        <v>469</v>
      </c>
      <c r="G27" s="160">
        <v>5168080</v>
      </c>
      <c r="H27" s="154" t="s">
        <v>470</v>
      </c>
      <c r="I27" s="154" t="s">
        <v>471</v>
      </c>
      <c r="J27" s="159">
        <v>0</v>
      </c>
      <c r="K27" s="159">
        <v>56</v>
      </c>
      <c r="L27" s="154" t="s">
        <v>61</v>
      </c>
      <c r="M27" s="154" t="s">
        <v>249</v>
      </c>
      <c r="N27" s="154" t="s">
        <v>62</v>
      </c>
      <c r="O27" s="154" t="s">
        <v>63</v>
      </c>
      <c r="P27" s="154" t="s">
        <v>27</v>
      </c>
      <c r="Q27" s="154" t="s">
        <v>64</v>
      </c>
    </row>
    <row r="28" spans="1:17" ht="36">
      <c r="A28" s="154" t="s">
        <v>91</v>
      </c>
      <c r="B28" s="154" t="s">
        <v>75</v>
      </c>
      <c r="C28" s="154" t="s">
        <v>6</v>
      </c>
      <c r="D28" s="154" t="s">
        <v>82</v>
      </c>
      <c r="E28" s="159">
        <v>1</v>
      </c>
      <c r="F28" s="154" t="s">
        <v>472</v>
      </c>
      <c r="G28" s="160">
        <v>41100707</v>
      </c>
      <c r="H28" s="154" t="s">
        <v>378</v>
      </c>
      <c r="I28" s="154" t="s">
        <v>473</v>
      </c>
      <c r="J28" s="159">
        <v>0</v>
      </c>
      <c r="K28" s="159">
        <v>188</v>
      </c>
      <c r="L28" s="154" t="s">
        <v>61</v>
      </c>
      <c r="M28" s="154" t="s">
        <v>249</v>
      </c>
      <c r="N28" s="154" t="s">
        <v>62</v>
      </c>
      <c r="O28" s="154" t="s">
        <v>63</v>
      </c>
      <c r="P28" s="154" t="s">
        <v>27</v>
      </c>
      <c r="Q28" s="154" t="s">
        <v>64</v>
      </c>
    </row>
    <row r="29" spans="1:17">
      <c r="A29" s="161" t="s">
        <v>28</v>
      </c>
      <c r="B29" s="154"/>
      <c r="C29" s="154"/>
      <c r="D29" s="154"/>
      <c r="E29" s="162">
        <f>SUM(E26:E28)</f>
        <v>3</v>
      </c>
      <c r="F29" s="154"/>
      <c r="G29" s="163">
        <f>SUM(G26:G28)</f>
        <v>47385312</v>
      </c>
      <c r="H29" s="154"/>
      <c r="I29" s="154"/>
      <c r="J29" s="162">
        <f t="shared" ref="J29:K29" si="4">SUM(J26:J28)</f>
        <v>0</v>
      </c>
      <c r="K29" s="162">
        <f t="shared" si="4"/>
        <v>244</v>
      </c>
      <c r="L29" s="154"/>
      <c r="M29" s="154"/>
      <c r="N29" s="154"/>
      <c r="O29" s="154"/>
      <c r="P29" s="154"/>
      <c r="Q29" s="154"/>
    </row>
    <row r="30" spans="1:17" ht="72">
      <c r="A30" s="154" t="s">
        <v>91</v>
      </c>
      <c r="B30" s="154" t="s">
        <v>75</v>
      </c>
      <c r="C30" s="154" t="s">
        <v>8</v>
      </c>
      <c r="D30" s="154" t="s">
        <v>82</v>
      </c>
      <c r="E30" s="159">
        <v>1</v>
      </c>
      <c r="F30" s="154" t="s">
        <v>474</v>
      </c>
      <c r="G30" s="160">
        <v>808654</v>
      </c>
      <c r="H30" s="154" t="s">
        <v>475</v>
      </c>
      <c r="I30" s="154" t="s">
        <v>476</v>
      </c>
      <c r="J30" s="159">
        <v>0</v>
      </c>
      <c r="K30" s="159">
        <v>3</v>
      </c>
      <c r="L30" s="154" t="s">
        <v>238</v>
      </c>
      <c r="M30" s="154" t="s">
        <v>239</v>
      </c>
      <c r="N30" s="154" t="s">
        <v>240</v>
      </c>
      <c r="O30" s="154" t="s">
        <v>26</v>
      </c>
      <c r="P30" s="154" t="s">
        <v>27</v>
      </c>
      <c r="Q30" s="154" t="s">
        <v>52</v>
      </c>
    </row>
    <row r="31" spans="1:17" ht="72">
      <c r="A31" s="154" t="s">
        <v>91</v>
      </c>
      <c r="B31" s="154" t="s">
        <v>75</v>
      </c>
      <c r="C31" s="154" t="s">
        <v>8</v>
      </c>
      <c r="D31" s="154" t="s">
        <v>82</v>
      </c>
      <c r="E31" s="159">
        <v>1</v>
      </c>
      <c r="F31" s="154" t="s">
        <v>477</v>
      </c>
      <c r="G31" s="160">
        <v>813750</v>
      </c>
      <c r="H31" s="154" t="s">
        <v>478</v>
      </c>
      <c r="I31" s="154" t="s">
        <v>479</v>
      </c>
      <c r="J31" s="159">
        <v>0</v>
      </c>
      <c r="K31" s="159">
        <v>3</v>
      </c>
      <c r="L31" s="154" t="s">
        <v>238</v>
      </c>
      <c r="M31" s="154" t="s">
        <v>239</v>
      </c>
      <c r="N31" s="154" t="s">
        <v>240</v>
      </c>
      <c r="O31" s="154" t="s">
        <v>26</v>
      </c>
      <c r="P31" s="154" t="s">
        <v>27</v>
      </c>
      <c r="Q31" s="154" t="s">
        <v>52</v>
      </c>
    </row>
    <row r="32" spans="1:17" ht="72">
      <c r="A32" s="154" t="s">
        <v>91</v>
      </c>
      <c r="B32" s="154" t="s">
        <v>75</v>
      </c>
      <c r="C32" s="154" t="s">
        <v>8</v>
      </c>
      <c r="D32" s="154" t="s">
        <v>82</v>
      </c>
      <c r="E32" s="159">
        <v>1</v>
      </c>
      <c r="F32" s="154" t="s">
        <v>480</v>
      </c>
      <c r="G32" s="160">
        <v>808654</v>
      </c>
      <c r="H32" s="154" t="s">
        <v>481</v>
      </c>
      <c r="I32" s="154" t="s">
        <v>482</v>
      </c>
      <c r="J32" s="159">
        <v>0</v>
      </c>
      <c r="K32" s="159">
        <v>3</v>
      </c>
      <c r="L32" s="154" t="s">
        <v>238</v>
      </c>
      <c r="M32" s="154" t="s">
        <v>239</v>
      </c>
      <c r="N32" s="154" t="s">
        <v>240</v>
      </c>
      <c r="O32" s="154" t="s">
        <v>26</v>
      </c>
      <c r="P32" s="154" t="s">
        <v>27</v>
      </c>
      <c r="Q32" s="154" t="s">
        <v>52</v>
      </c>
    </row>
    <row r="33" spans="1:17" ht="36">
      <c r="A33" s="154" t="s">
        <v>91</v>
      </c>
      <c r="B33" s="154" t="s">
        <v>75</v>
      </c>
      <c r="C33" s="154" t="s">
        <v>8</v>
      </c>
      <c r="D33" s="154" t="s">
        <v>82</v>
      </c>
      <c r="E33" s="159">
        <v>1</v>
      </c>
      <c r="F33" s="154" t="s">
        <v>483</v>
      </c>
      <c r="G33" s="160">
        <v>8168053</v>
      </c>
      <c r="H33" s="154" t="s">
        <v>484</v>
      </c>
      <c r="I33" s="154" t="s">
        <v>485</v>
      </c>
      <c r="J33" s="159">
        <v>0</v>
      </c>
      <c r="K33" s="159">
        <v>114</v>
      </c>
      <c r="L33" s="154" t="s">
        <v>317</v>
      </c>
      <c r="M33" s="154" t="s">
        <v>318</v>
      </c>
      <c r="N33" s="154" t="s">
        <v>319</v>
      </c>
      <c r="O33" s="154" t="s">
        <v>26</v>
      </c>
      <c r="P33" s="154" t="s">
        <v>27</v>
      </c>
      <c r="Q33" s="154" t="s">
        <v>320</v>
      </c>
    </row>
    <row r="34" spans="1:17" ht="48">
      <c r="A34" s="154" t="s">
        <v>91</v>
      </c>
      <c r="B34" s="154" t="s">
        <v>75</v>
      </c>
      <c r="C34" s="154" t="s">
        <v>8</v>
      </c>
      <c r="D34" s="154" t="s">
        <v>82</v>
      </c>
      <c r="E34" s="159">
        <v>1</v>
      </c>
      <c r="F34" s="154" t="s">
        <v>486</v>
      </c>
      <c r="G34" s="160">
        <v>4760788</v>
      </c>
      <c r="H34" s="154" t="s">
        <v>487</v>
      </c>
      <c r="I34" s="154" t="s">
        <v>488</v>
      </c>
      <c r="J34" s="159">
        <v>0</v>
      </c>
      <c r="K34" s="159">
        <v>51</v>
      </c>
      <c r="L34" s="154" t="s">
        <v>61</v>
      </c>
      <c r="M34" s="154" t="s">
        <v>249</v>
      </c>
      <c r="N34" s="154" t="s">
        <v>62</v>
      </c>
      <c r="O34" s="154" t="s">
        <v>63</v>
      </c>
      <c r="P34" s="154" t="s">
        <v>27</v>
      </c>
      <c r="Q34" s="154" t="s">
        <v>64</v>
      </c>
    </row>
    <row r="35" spans="1:17" ht="60">
      <c r="A35" s="154" t="s">
        <v>91</v>
      </c>
      <c r="B35" s="154" t="s">
        <v>75</v>
      </c>
      <c r="C35" s="154" t="s">
        <v>8</v>
      </c>
      <c r="D35" s="154" t="s">
        <v>82</v>
      </c>
      <c r="E35" s="159">
        <v>1</v>
      </c>
      <c r="F35" s="154" t="s">
        <v>489</v>
      </c>
      <c r="G35" s="160">
        <v>13109232</v>
      </c>
      <c r="H35" s="154" t="s">
        <v>490</v>
      </c>
      <c r="I35" s="154" t="s">
        <v>491</v>
      </c>
      <c r="J35" s="159">
        <v>0</v>
      </c>
      <c r="K35" s="159">
        <v>145</v>
      </c>
      <c r="L35" s="154" t="s">
        <v>50</v>
      </c>
      <c r="M35" s="154" t="s">
        <v>48</v>
      </c>
      <c r="N35" s="154" t="s">
        <v>152</v>
      </c>
      <c r="O35" s="154" t="s">
        <v>153</v>
      </c>
      <c r="P35" s="154" t="s">
        <v>27</v>
      </c>
      <c r="Q35" s="154" t="s">
        <v>154</v>
      </c>
    </row>
    <row r="36" spans="1:17" ht="72">
      <c r="A36" s="154" t="s">
        <v>91</v>
      </c>
      <c r="B36" s="154" t="s">
        <v>75</v>
      </c>
      <c r="C36" s="154" t="s">
        <v>8</v>
      </c>
      <c r="D36" s="154" t="s">
        <v>82</v>
      </c>
      <c r="E36" s="159">
        <v>1</v>
      </c>
      <c r="F36" s="154" t="s">
        <v>492</v>
      </c>
      <c r="G36" s="160">
        <v>561569</v>
      </c>
      <c r="H36" s="154" t="s">
        <v>493</v>
      </c>
      <c r="I36" s="154" t="s">
        <v>494</v>
      </c>
      <c r="J36" s="159">
        <v>0</v>
      </c>
      <c r="K36" s="159">
        <v>3</v>
      </c>
      <c r="L36" s="154" t="s">
        <v>495</v>
      </c>
      <c r="M36" s="154" t="s">
        <v>496</v>
      </c>
      <c r="N36" s="154" t="s">
        <v>497</v>
      </c>
      <c r="O36" s="154" t="s">
        <v>26</v>
      </c>
      <c r="P36" s="154" t="s">
        <v>27</v>
      </c>
      <c r="Q36" s="154" t="s">
        <v>295</v>
      </c>
    </row>
    <row r="37" spans="1:17" ht="72">
      <c r="A37" s="154" t="s">
        <v>91</v>
      </c>
      <c r="B37" s="154" t="s">
        <v>75</v>
      </c>
      <c r="C37" s="154" t="s">
        <v>8</v>
      </c>
      <c r="D37" s="154" t="s">
        <v>82</v>
      </c>
      <c r="E37" s="159">
        <v>1</v>
      </c>
      <c r="F37" s="154" t="s">
        <v>498</v>
      </c>
      <c r="G37" s="160">
        <v>516838</v>
      </c>
      <c r="H37" s="154" t="s">
        <v>499</v>
      </c>
      <c r="I37" s="154" t="s">
        <v>500</v>
      </c>
      <c r="J37" s="159">
        <v>0</v>
      </c>
      <c r="K37" s="159">
        <v>3</v>
      </c>
      <c r="L37" s="154" t="s">
        <v>495</v>
      </c>
      <c r="M37" s="154" t="s">
        <v>496</v>
      </c>
      <c r="N37" s="154" t="s">
        <v>497</v>
      </c>
      <c r="O37" s="154" t="s">
        <v>26</v>
      </c>
      <c r="P37" s="154" t="s">
        <v>27</v>
      </c>
      <c r="Q37" s="154" t="s">
        <v>295</v>
      </c>
    </row>
    <row r="38" spans="1:17">
      <c r="A38" s="161" t="s">
        <v>70</v>
      </c>
      <c r="B38" s="154"/>
      <c r="C38" s="154"/>
      <c r="D38" s="154"/>
      <c r="E38" s="162">
        <f>SUM(E30:E37)</f>
        <v>8</v>
      </c>
      <c r="F38" s="154"/>
      <c r="G38" s="163">
        <f>SUM(G30:G37)</f>
        <v>29547538</v>
      </c>
      <c r="H38" s="154"/>
      <c r="I38" s="154"/>
      <c r="J38" s="162">
        <f t="shared" ref="J38:K38" si="5">SUM(J30:J37)</f>
        <v>0</v>
      </c>
      <c r="K38" s="162">
        <f t="shared" si="5"/>
        <v>325</v>
      </c>
      <c r="L38" s="154"/>
      <c r="M38" s="154"/>
      <c r="N38" s="154"/>
      <c r="O38" s="154"/>
      <c r="P38" s="154"/>
      <c r="Q38" s="154"/>
    </row>
    <row r="39" spans="1:17" ht="36">
      <c r="A39" s="154" t="s">
        <v>91</v>
      </c>
      <c r="B39" s="154" t="s">
        <v>75</v>
      </c>
      <c r="C39" s="154" t="s">
        <v>77</v>
      </c>
      <c r="D39" s="154" t="s">
        <v>82</v>
      </c>
      <c r="E39" s="159">
        <v>1</v>
      </c>
      <c r="F39" s="154" t="s">
        <v>501</v>
      </c>
      <c r="G39" s="160">
        <v>512142</v>
      </c>
      <c r="H39" s="154" t="s">
        <v>502</v>
      </c>
      <c r="I39" s="154" t="s">
        <v>503</v>
      </c>
      <c r="J39" s="159">
        <v>0</v>
      </c>
      <c r="K39" s="159">
        <v>1</v>
      </c>
      <c r="L39" s="154" t="s">
        <v>504</v>
      </c>
      <c r="M39" s="154" t="s">
        <v>505</v>
      </c>
      <c r="N39" s="154" t="s">
        <v>506</v>
      </c>
      <c r="O39" s="154" t="s">
        <v>65</v>
      </c>
      <c r="P39" s="154" t="s">
        <v>27</v>
      </c>
      <c r="Q39" s="154" t="s">
        <v>142</v>
      </c>
    </row>
    <row r="40" spans="1:17">
      <c r="A40" s="161" t="s">
        <v>507</v>
      </c>
      <c r="B40" s="154"/>
      <c r="C40" s="154"/>
      <c r="D40" s="154"/>
      <c r="E40" s="162">
        <f>SUM(E39)</f>
        <v>1</v>
      </c>
      <c r="F40" s="154"/>
      <c r="G40" s="163">
        <f>SUM(G39)</f>
        <v>512142</v>
      </c>
      <c r="H40" s="154"/>
      <c r="I40" s="154"/>
      <c r="J40" s="162">
        <f>SUM(J39)</f>
        <v>0</v>
      </c>
      <c r="K40" s="162">
        <f>SUM(K39)</f>
        <v>1</v>
      </c>
      <c r="L40" s="154"/>
      <c r="M40" s="154"/>
      <c r="N40" s="154"/>
      <c r="O40" s="154"/>
      <c r="P40" s="154"/>
      <c r="Q40" s="154"/>
    </row>
    <row r="41" spans="1:17" s="167" customFormat="1">
      <c r="A41" s="161" t="s">
        <v>24</v>
      </c>
      <c r="B41" s="155"/>
      <c r="C41" s="155"/>
      <c r="D41" s="164" t="s">
        <v>98</v>
      </c>
      <c r="E41" s="165">
        <f>SUM(E40,E38,E29,E25,E23,E18,E16)</f>
        <v>27</v>
      </c>
      <c r="F41" s="155"/>
      <c r="G41" s="166">
        <v>92694878</v>
      </c>
      <c r="H41" s="155"/>
      <c r="I41" s="155"/>
      <c r="J41" s="165">
        <v>0</v>
      </c>
      <c r="K41" s="165">
        <v>571</v>
      </c>
      <c r="L41" s="155"/>
      <c r="M41" s="155"/>
      <c r="N41" s="155"/>
      <c r="O41" s="155"/>
      <c r="P41" s="155"/>
      <c r="Q41" s="155"/>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170"/>
  <sheetViews>
    <sheetView topLeftCell="F62" workbookViewId="0">
      <selection activeCell="R62" sqref="R1:T1048576"/>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6.7109375" customWidth="1"/>
    <col min="10" max="11" width="4.8554687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s>
  <sheetData>
    <row r="1" spans="1:17">
      <c r="A1" s="6" t="s">
        <v>57</v>
      </c>
      <c r="B1" s="7"/>
      <c r="C1" s="8"/>
      <c r="D1" s="8"/>
      <c r="E1" s="8"/>
      <c r="F1" s="8"/>
      <c r="G1" s="45"/>
      <c r="H1" s="8"/>
      <c r="I1" s="9"/>
    </row>
    <row r="2" spans="1:17">
      <c r="A2" s="10" t="s">
        <v>58</v>
      </c>
      <c r="B2" s="11"/>
      <c r="C2" s="4"/>
      <c r="D2" s="4"/>
      <c r="E2" s="4"/>
      <c r="F2" s="4"/>
      <c r="G2" s="46"/>
      <c r="H2" s="4"/>
      <c r="I2" s="12"/>
    </row>
    <row r="3" spans="1:17">
      <c r="A3" s="10" t="s">
        <v>59</v>
      </c>
      <c r="B3" s="11"/>
      <c r="C3" s="4"/>
      <c r="D3" s="4"/>
      <c r="E3" s="4"/>
      <c r="F3" s="4"/>
      <c r="G3" s="46"/>
      <c r="H3" s="4"/>
      <c r="I3" s="12"/>
    </row>
    <row r="4" spans="1:17">
      <c r="A4" s="5">
        <v>2012</v>
      </c>
      <c r="B4" s="13"/>
      <c r="C4" s="4"/>
      <c r="D4" s="4"/>
      <c r="E4" s="4"/>
      <c r="F4" s="4"/>
      <c r="G4" s="46"/>
      <c r="H4" s="4"/>
      <c r="I4" s="12"/>
    </row>
    <row r="5" spans="1:17">
      <c r="A5" s="83" t="s">
        <v>508</v>
      </c>
      <c r="B5" s="4"/>
      <c r="C5" s="4"/>
      <c r="D5" s="4"/>
      <c r="E5" s="4"/>
      <c r="F5" s="4"/>
      <c r="G5" s="46"/>
      <c r="H5" s="4"/>
      <c r="I5" s="12"/>
    </row>
    <row r="6" spans="1:17" ht="48">
      <c r="A6" s="14"/>
      <c r="B6" s="26" t="s">
        <v>83</v>
      </c>
      <c r="C6" s="26" t="s">
        <v>84</v>
      </c>
      <c r="D6" s="26" t="s">
        <v>85</v>
      </c>
      <c r="E6" s="26" t="s">
        <v>86</v>
      </c>
      <c r="F6" s="26" t="s">
        <v>87</v>
      </c>
      <c r="G6" s="47" t="s">
        <v>88</v>
      </c>
      <c r="H6" s="26" t="s">
        <v>89</v>
      </c>
      <c r="I6" s="26" t="s">
        <v>90</v>
      </c>
      <c r="J6" s="1"/>
      <c r="K6" s="26" t="s">
        <v>83</v>
      </c>
      <c r="L6" s="26" t="s">
        <v>84</v>
      </c>
      <c r="M6" s="26" t="s">
        <v>85</v>
      </c>
      <c r="N6" s="26" t="s">
        <v>86</v>
      </c>
      <c r="O6" s="26" t="s">
        <v>87</v>
      </c>
      <c r="P6" s="26" t="s">
        <v>88</v>
      </c>
      <c r="Q6" s="26" t="s">
        <v>89</v>
      </c>
    </row>
    <row r="7" spans="1:17">
      <c r="B7" s="128">
        <v>43</v>
      </c>
      <c r="C7" s="129" t="s">
        <v>91</v>
      </c>
      <c r="D7" s="129" t="s">
        <v>5</v>
      </c>
      <c r="E7" s="129" t="s">
        <v>6</v>
      </c>
      <c r="F7" s="129" t="s">
        <v>76</v>
      </c>
      <c r="G7" s="130">
        <v>1915022</v>
      </c>
      <c r="H7" s="128" t="s">
        <v>92</v>
      </c>
      <c r="I7" s="128" t="s">
        <v>92</v>
      </c>
    </row>
    <row r="8" spans="1:17">
      <c r="B8" s="128">
        <v>6</v>
      </c>
      <c r="C8" s="129" t="s">
        <v>91</v>
      </c>
      <c r="D8" s="129" t="s">
        <v>5</v>
      </c>
      <c r="E8" s="129" t="s">
        <v>74</v>
      </c>
      <c r="F8" s="129" t="s">
        <v>76</v>
      </c>
      <c r="G8" s="130">
        <v>585629</v>
      </c>
      <c r="H8" s="128" t="s">
        <v>92</v>
      </c>
      <c r="I8" s="128" t="s">
        <v>92</v>
      </c>
    </row>
    <row r="9" spans="1:17">
      <c r="B9" s="128">
        <v>33</v>
      </c>
      <c r="C9" s="129" t="s">
        <v>91</v>
      </c>
      <c r="D9" s="129" t="s">
        <v>5</v>
      </c>
      <c r="E9" s="129" t="s">
        <v>8</v>
      </c>
      <c r="F9" s="129" t="s">
        <v>76</v>
      </c>
      <c r="G9" s="130">
        <v>2129602</v>
      </c>
      <c r="H9" s="128">
        <v>1</v>
      </c>
      <c r="I9" s="128">
        <v>4</v>
      </c>
    </row>
    <row r="10" spans="1:17">
      <c r="B10" s="128">
        <v>110</v>
      </c>
      <c r="C10" s="129" t="s">
        <v>91</v>
      </c>
      <c r="D10" s="129" t="s">
        <v>5</v>
      </c>
      <c r="E10" s="129" t="s">
        <v>77</v>
      </c>
      <c r="F10" s="129" t="s">
        <v>76</v>
      </c>
      <c r="G10" s="130">
        <v>3162820</v>
      </c>
      <c r="H10" s="128" t="s">
        <v>92</v>
      </c>
      <c r="I10" s="128" t="s">
        <v>92</v>
      </c>
    </row>
    <row r="11" spans="1:17">
      <c r="B11" s="128">
        <v>20</v>
      </c>
      <c r="C11" s="129" t="s">
        <v>91</v>
      </c>
      <c r="D11" s="129" t="s">
        <v>9</v>
      </c>
      <c r="E11" s="129" t="s">
        <v>6</v>
      </c>
      <c r="F11" s="129" t="s">
        <v>76</v>
      </c>
      <c r="G11" s="130">
        <v>1104407</v>
      </c>
      <c r="H11" s="128">
        <v>0</v>
      </c>
      <c r="I11" s="128">
        <v>0</v>
      </c>
    </row>
    <row r="12" spans="1:17">
      <c r="B12" s="128">
        <v>1</v>
      </c>
      <c r="C12" s="129" t="s">
        <v>91</v>
      </c>
      <c r="D12" s="129" t="s">
        <v>9</v>
      </c>
      <c r="E12" s="129" t="s">
        <v>74</v>
      </c>
      <c r="F12" s="129" t="s">
        <v>76</v>
      </c>
      <c r="G12" s="130">
        <v>109000</v>
      </c>
      <c r="H12" s="128">
        <v>0</v>
      </c>
      <c r="I12" s="128">
        <v>0</v>
      </c>
    </row>
    <row r="13" spans="1:17">
      <c r="B13" s="128">
        <v>3</v>
      </c>
      <c r="C13" s="129" t="s">
        <v>91</v>
      </c>
      <c r="D13" s="129" t="s">
        <v>9</v>
      </c>
      <c r="E13" s="129" t="s">
        <v>8</v>
      </c>
      <c r="F13" s="129" t="s">
        <v>76</v>
      </c>
      <c r="G13" s="130">
        <v>126012</v>
      </c>
      <c r="H13" s="128">
        <v>0</v>
      </c>
      <c r="I13" s="128">
        <v>2</v>
      </c>
    </row>
    <row r="14" spans="1:17">
      <c r="B14" s="128">
        <v>27</v>
      </c>
      <c r="C14" s="129" t="s">
        <v>91</v>
      </c>
      <c r="D14" s="129" t="s">
        <v>9</v>
      </c>
      <c r="E14" s="129" t="s">
        <v>77</v>
      </c>
      <c r="F14" s="129" t="s">
        <v>76</v>
      </c>
      <c r="G14" s="130">
        <v>553255</v>
      </c>
      <c r="H14" s="128">
        <v>0</v>
      </c>
      <c r="I14" s="128">
        <v>5</v>
      </c>
    </row>
    <row r="15" spans="1:17">
      <c r="B15" s="128">
        <v>50</v>
      </c>
      <c r="C15" s="129" t="s">
        <v>91</v>
      </c>
      <c r="D15" s="129" t="s">
        <v>0</v>
      </c>
      <c r="E15" s="129" t="s">
        <v>6</v>
      </c>
      <c r="F15" s="129" t="s">
        <v>76</v>
      </c>
      <c r="G15" s="130">
        <v>11663534</v>
      </c>
      <c r="H15" s="128">
        <v>0</v>
      </c>
      <c r="I15" s="128">
        <v>0</v>
      </c>
    </row>
    <row r="16" spans="1:17">
      <c r="B16" s="128">
        <v>2</v>
      </c>
      <c r="C16" s="129" t="s">
        <v>91</v>
      </c>
      <c r="D16" s="129" t="s">
        <v>0</v>
      </c>
      <c r="E16" s="129" t="s">
        <v>73</v>
      </c>
      <c r="F16" s="129" t="s">
        <v>76</v>
      </c>
      <c r="G16" s="130">
        <v>260564</v>
      </c>
      <c r="H16" s="128">
        <v>0</v>
      </c>
      <c r="I16" s="128">
        <v>0</v>
      </c>
    </row>
    <row r="17" spans="1:9">
      <c r="B17" s="128">
        <v>6</v>
      </c>
      <c r="C17" s="129" t="s">
        <v>91</v>
      </c>
      <c r="D17" s="129" t="s">
        <v>0</v>
      </c>
      <c r="E17" s="129" t="s">
        <v>74</v>
      </c>
      <c r="F17" s="129" t="s">
        <v>76</v>
      </c>
      <c r="G17" s="130">
        <v>1302505</v>
      </c>
      <c r="H17" s="128">
        <v>0</v>
      </c>
      <c r="I17" s="128">
        <v>0</v>
      </c>
    </row>
    <row r="18" spans="1:9">
      <c r="B18" s="128">
        <v>2</v>
      </c>
      <c r="C18" s="129" t="s">
        <v>91</v>
      </c>
      <c r="D18" s="129" t="s">
        <v>0</v>
      </c>
      <c r="E18" s="129" t="s">
        <v>8</v>
      </c>
      <c r="F18" s="129" t="s">
        <v>76</v>
      </c>
      <c r="G18" s="130">
        <v>450000</v>
      </c>
      <c r="H18" s="128">
        <v>0</v>
      </c>
      <c r="I18" s="128">
        <v>0</v>
      </c>
    </row>
    <row r="19" spans="1:9">
      <c r="B19" s="128">
        <v>34</v>
      </c>
      <c r="C19" s="129" t="s">
        <v>91</v>
      </c>
      <c r="D19" s="129" t="s">
        <v>0</v>
      </c>
      <c r="E19" s="129" t="s">
        <v>77</v>
      </c>
      <c r="F19" s="129" t="s">
        <v>76</v>
      </c>
      <c r="G19" s="130">
        <v>2848839</v>
      </c>
      <c r="H19" s="128">
        <v>0</v>
      </c>
      <c r="I19" s="128">
        <v>9</v>
      </c>
    </row>
    <row r="20" spans="1:9">
      <c r="B20" s="128">
        <v>15</v>
      </c>
      <c r="C20" s="129" t="s">
        <v>91</v>
      </c>
      <c r="D20" s="129" t="s">
        <v>75</v>
      </c>
      <c r="E20" s="129" t="s">
        <v>6</v>
      </c>
      <c r="F20" s="129" t="s">
        <v>76</v>
      </c>
      <c r="G20" s="130">
        <v>17124976</v>
      </c>
      <c r="H20" s="128">
        <v>0</v>
      </c>
      <c r="I20" s="128">
        <v>0</v>
      </c>
    </row>
    <row r="21" spans="1:9">
      <c r="B21" s="128">
        <v>2</v>
      </c>
      <c r="C21" s="129" t="s">
        <v>91</v>
      </c>
      <c r="D21" s="129" t="s">
        <v>75</v>
      </c>
      <c r="E21" s="129" t="s">
        <v>74</v>
      </c>
      <c r="F21" s="129" t="s">
        <v>76</v>
      </c>
      <c r="G21" s="130">
        <v>99320</v>
      </c>
      <c r="H21" s="128">
        <v>0</v>
      </c>
      <c r="I21" s="128">
        <v>0</v>
      </c>
    </row>
    <row r="22" spans="1:9">
      <c r="B22" s="128">
        <v>5</v>
      </c>
      <c r="C22" s="129" t="s">
        <v>91</v>
      </c>
      <c r="D22" s="129" t="s">
        <v>75</v>
      </c>
      <c r="E22" s="129" t="s">
        <v>77</v>
      </c>
      <c r="F22" s="129" t="s">
        <v>76</v>
      </c>
      <c r="G22" s="130">
        <v>691221</v>
      </c>
      <c r="H22" s="128">
        <v>0</v>
      </c>
      <c r="I22" s="128">
        <v>1</v>
      </c>
    </row>
    <row r="23" spans="1:9" s="21" customFormat="1">
      <c r="A23" s="90" t="s">
        <v>35</v>
      </c>
      <c r="B23" s="134">
        <f>SUM(B7:B22)</f>
        <v>359</v>
      </c>
      <c r="G23" s="134">
        <f t="shared" ref="G23:I23" si="0">SUM(G7:G22)</f>
        <v>44126706</v>
      </c>
      <c r="H23" s="134">
        <f t="shared" si="0"/>
        <v>1</v>
      </c>
      <c r="I23" s="134">
        <f t="shared" si="0"/>
        <v>21</v>
      </c>
    </row>
    <row r="24" spans="1:9">
      <c r="B24" s="128">
        <v>19</v>
      </c>
      <c r="C24" s="129" t="s">
        <v>93</v>
      </c>
      <c r="D24" s="129" t="s">
        <v>75</v>
      </c>
      <c r="E24" s="129" t="s">
        <v>6</v>
      </c>
      <c r="F24" s="129" t="s">
        <v>94</v>
      </c>
      <c r="G24" s="130">
        <v>1988434</v>
      </c>
      <c r="H24" s="128" t="s">
        <v>92</v>
      </c>
      <c r="I24" s="128" t="s">
        <v>92</v>
      </c>
    </row>
    <row r="25" spans="1:9" s="21" customFormat="1">
      <c r="A25" s="92" t="s">
        <v>36</v>
      </c>
      <c r="B25" s="134">
        <f>SUM(B24)</f>
        <v>19</v>
      </c>
      <c r="G25" s="134">
        <f t="shared" ref="G25:I25" si="1">SUM(G24)</f>
        <v>1988434</v>
      </c>
      <c r="H25" s="134">
        <f t="shared" si="1"/>
        <v>0</v>
      </c>
      <c r="I25" s="134">
        <f t="shared" si="1"/>
        <v>0</v>
      </c>
    </row>
    <row r="26" spans="1:9" s="21" customFormat="1">
      <c r="A26" s="85"/>
      <c r="B26" s="131">
        <v>2</v>
      </c>
      <c r="C26" s="132" t="s">
        <v>95</v>
      </c>
      <c r="D26" s="132" t="s">
        <v>5</v>
      </c>
      <c r="E26" s="132" t="s">
        <v>6</v>
      </c>
      <c r="F26" s="132" t="s">
        <v>79</v>
      </c>
      <c r="G26" s="133">
        <v>0</v>
      </c>
      <c r="H26" s="131">
        <v>0</v>
      </c>
      <c r="I26" s="131">
        <v>0</v>
      </c>
    </row>
    <row r="27" spans="1:9" s="37" customFormat="1">
      <c r="A27" s="119"/>
      <c r="B27" s="131">
        <v>21</v>
      </c>
      <c r="C27" s="132" t="s">
        <v>95</v>
      </c>
      <c r="D27" s="132" t="s">
        <v>5</v>
      </c>
      <c r="E27" s="132" t="s">
        <v>77</v>
      </c>
      <c r="F27" s="132" t="s">
        <v>79</v>
      </c>
      <c r="G27" s="133">
        <v>0</v>
      </c>
      <c r="H27" s="131">
        <v>16</v>
      </c>
      <c r="I27" s="131">
        <v>0</v>
      </c>
    </row>
    <row r="28" spans="1:9" s="37" customFormat="1">
      <c r="A28" s="119"/>
      <c r="B28" s="131">
        <v>1</v>
      </c>
      <c r="C28" s="132" t="s">
        <v>95</v>
      </c>
      <c r="D28" s="132" t="s">
        <v>9</v>
      </c>
      <c r="E28" s="132" t="s">
        <v>74</v>
      </c>
      <c r="F28" s="132" t="s">
        <v>79</v>
      </c>
      <c r="G28" s="133">
        <v>0</v>
      </c>
      <c r="H28" s="131">
        <v>0</v>
      </c>
      <c r="I28" s="131">
        <v>0</v>
      </c>
    </row>
    <row r="29" spans="1:9" s="37" customFormat="1">
      <c r="A29" s="95" t="s">
        <v>37</v>
      </c>
      <c r="B29" s="135">
        <f>SUM(B26:B28)</f>
        <v>24</v>
      </c>
      <c r="G29" s="135">
        <f t="shared" ref="G29:I29" si="2">SUM(G26:G28)</f>
        <v>0</v>
      </c>
      <c r="H29" s="135">
        <f t="shared" si="2"/>
        <v>16</v>
      </c>
      <c r="I29" s="135">
        <f t="shared" si="2"/>
        <v>0</v>
      </c>
    </row>
    <row r="30" spans="1:9" s="37" customFormat="1">
      <c r="A30" s="119"/>
      <c r="B30" s="128">
        <v>1</v>
      </c>
      <c r="C30" s="129" t="s">
        <v>96</v>
      </c>
      <c r="D30" s="129" t="s">
        <v>9</v>
      </c>
      <c r="E30" s="129" t="s">
        <v>74</v>
      </c>
      <c r="F30" s="129" t="s">
        <v>25</v>
      </c>
      <c r="G30" s="130">
        <v>0</v>
      </c>
      <c r="H30" s="128" t="s">
        <v>92</v>
      </c>
      <c r="I30" s="128" t="s">
        <v>92</v>
      </c>
    </row>
    <row r="31" spans="1:9" s="37" customFormat="1">
      <c r="A31" s="92" t="s">
        <v>38</v>
      </c>
      <c r="B31" s="136">
        <f>SUM(B30)</f>
        <v>1</v>
      </c>
      <c r="C31" s="129"/>
      <c r="D31" s="129"/>
      <c r="E31" s="129"/>
      <c r="F31" s="129"/>
      <c r="G31" s="136">
        <f t="shared" ref="G31:I31" si="3">SUM(G30)</f>
        <v>0</v>
      </c>
      <c r="H31" s="136">
        <f t="shared" si="3"/>
        <v>0</v>
      </c>
      <c r="I31" s="136">
        <f t="shared" si="3"/>
        <v>0</v>
      </c>
    </row>
    <row r="32" spans="1:9" s="85" customFormat="1">
      <c r="B32" s="128">
        <v>32</v>
      </c>
      <c r="C32" s="129" t="s">
        <v>97</v>
      </c>
      <c r="D32" s="129" t="s">
        <v>5</v>
      </c>
      <c r="E32" s="129" t="s">
        <v>6</v>
      </c>
      <c r="F32" s="129" t="s">
        <v>7</v>
      </c>
      <c r="G32" s="130">
        <v>0</v>
      </c>
      <c r="H32" s="128" t="s">
        <v>92</v>
      </c>
      <c r="I32" s="128" t="s">
        <v>92</v>
      </c>
    </row>
    <row r="33" spans="1:9">
      <c r="B33" s="128">
        <v>2</v>
      </c>
      <c r="C33" s="129" t="s">
        <v>97</v>
      </c>
      <c r="D33" s="129" t="s">
        <v>5</v>
      </c>
      <c r="E33" s="129" t="s">
        <v>8</v>
      </c>
      <c r="F33" s="129" t="s">
        <v>7</v>
      </c>
      <c r="G33" s="130">
        <v>0</v>
      </c>
      <c r="H33" s="128" t="s">
        <v>92</v>
      </c>
      <c r="I33" s="128" t="s">
        <v>92</v>
      </c>
    </row>
    <row r="34" spans="1:9" s="21" customFormat="1">
      <c r="B34" s="128">
        <v>25</v>
      </c>
      <c r="C34" s="129" t="s">
        <v>97</v>
      </c>
      <c r="D34" s="129" t="s">
        <v>9</v>
      </c>
      <c r="E34" s="129" t="s">
        <v>6</v>
      </c>
      <c r="F34" s="129" t="s">
        <v>7</v>
      </c>
      <c r="G34" s="130">
        <v>478382</v>
      </c>
      <c r="H34" s="128">
        <v>0</v>
      </c>
      <c r="I34" s="128">
        <v>0</v>
      </c>
    </row>
    <row r="35" spans="1:9">
      <c r="B35" s="128">
        <v>16</v>
      </c>
      <c r="C35" s="129" t="s">
        <v>97</v>
      </c>
      <c r="D35" s="129" t="s">
        <v>0</v>
      </c>
      <c r="E35" s="129" t="s">
        <v>6</v>
      </c>
      <c r="F35" s="129" t="s">
        <v>7</v>
      </c>
      <c r="G35" s="130">
        <v>539019</v>
      </c>
      <c r="H35" s="128">
        <v>0</v>
      </c>
      <c r="I35" s="128">
        <v>0</v>
      </c>
    </row>
    <row r="36" spans="1:9">
      <c r="A36" s="86"/>
      <c r="B36" s="128">
        <v>1</v>
      </c>
      <c r="C36" s="129" t="s">
        <v>97</v>
      </c>
      <c r="D36" s="129" t="s">
        <v>0</v>
      </c>
      <c r="E36" s="129" t="s">
        <v>74</v>
      </c>
      <c r="F36" s="129" t="s">
        <v>7</v>
      </c>
      <c r="G36" s="130">
        <v>6525</v>
      </c>
      <c r="H36" s="128" t="s">
        <v>92</v>
      </c>
      <c r="I36" s="128" t="s">
        <v>92</v>
      </c>
    </row>
    <row r="37" spans="1:9">
      <c r="A37" s="86"/>
      <c r="B37" s="128">
        <v>7</v>
      </c>
      <c r="C37" s="129" t="s">
        <v>97</v>
      </c>
      <c r="D37" s="129" t="s">
        <v>75</v>
      </c>
      <c r="E37" s="129" t="s">
        <v>6</v>
      </c>
      <c r="F37" s="129" t="s">
        <v>7</v>
      </c>
      <c r="G37" s="130">
        <v>1619860</v>
      </c>
      <c r="H37" s="128" t="s">
        <v>92</v>
      </c>
      <c r="I37" s="128" t="s">
        <v>92</v>
      </c>
    </row>
    <row r="38" spans="1:9">
      <c r="A38" s="86"/>
      <c r="B38" s="128">
        <v>1</v>
      </c>
      <c r="C38" s="129" t="s">
        <v>97</v>
      </c>
      <c r="D38" s="129" t="s">
        <v>75</v>
      </c>
      <c r="E38" s="129" t="s">
        <v>8</v>
      </c>
      <c r="F38" s="129" t="s">
        <v>7</v>
      </c>
      <c r="G38" s="130">
        <v>323509</v>
      </c>
      <c r="H38" s="128">
        <v>0</v>
      </c>
      <c r="I38" s="128">
        <v>0</v>
      </c>
    </row>
    <row r="39" spans="1:9">
      <c r="A39" s="98" t="s">
        <v>39</v>
      </c>
      <c r="B39" s="136">
        <f>SUM(B32:B38)</f>
        <v>84</v>
      </c>
      <c r="C39" s="129"/>
      <c r="D39" s="129"/>
      <c r="E39" s="129"/>
      <c r="F39" s="129"/>
      <c r="G39" s="136">
        <f t="shared" ref="G39:I39" si="4">SUM(G32:G38)</f>
        <v>2967295</v>
      </c>
      <c r="H39" s="136">
        <f t="shared" si="4"/>
        <v>0</v>
      </c>
      <c r="I39" s="136">
        <f t="shared" si="4"/>
        <v>0</v>
      </c>
    </row>
    <row r="40" spans="1:9">
      <c r="A40" s="86"/>
      <c r="B40" s="128">
        <v>2</v>
      </c>
      <c r="C40" s="129" t="s">
        <v>91</v>
      </c>
      <c r="D40" s="129" t="s">
        <v>0</v>
      </c>
      <c r="E40" s="129" t="s">
        <v>6</v>
      </c>
      <c r="F40" s="129" t="s">
        <v>82</v>
      </c>
      <c r="G40" s="130">
        <v>48000</v>
      </c>
      <c r="H40" s="128">
        <v>0</v>
      </c>
      <c r="I40" s="128">
        <v>0</v>
      </c>
    </row>
    <row r="41" spans="1:9">
      <c r="A41" s="86"/>
      <c r="B41" s="128">
        <v>21</v>
      </c>
      <c r="C41" s="129" t="s">
        <v>91</v>
      </c>
      <c r="D41" s="129" t="s">
        <v>0</v>
      </c>
      <c r="E41" s="129" t="s">
        <v>77</v>
      </c>
      <c r="F41" s="129" t="s">
        <v>82</v>
      </c>
      <c r="G41" s="130">
        <v>6302694</v>
      </c>
      <c r="H41" s="128">
        <v>0</v>
      </c>
      <c r="I41" s="128">
        <v>21</v>
      </c>
    </row>
    <row r="42" spans="1:9">
      <c r="A42" s="86"/>
      <c r="B42" s="128">
        <v>4</v>
      </c>
      <c r="C42" s="129" t="s">
        <v>91</v>
      </c>
      <c r="D42" s="129" t="s">
        <v>75</v>
      </c>
      <c r="E42" s="129" t="s">
        <v>6</v>
      </c>
      <c r="F42" s="129" t="s">
        <v>82</v>
      </c>
      <c r="G42" s="130">
        <v>49657899</v>
      </c>
      <c r="H42" s="128">
        <v>0</v>
      </c>
      <c r="I42" s="128">
        <v>280</v>
      </c>
    </row>
    <row r="43" spans="1:9">
      <c r="A43" s="86"/>
      <c r="B43" s="128">
        <v>4</v>
      </c>
      <c r="C43" s="129" t="s">
        <v>91</v>
      </c>
      <c r="D43" s="129" t="s">
        <v>75</v>
      </c>
      <c r="E43" s="129" t="s">
        <v>8</v>
      </c>
      <c r="F43" s="129" t="s">
        <v>82</v>
      </c>
      <c r="G43" s="130">
        <v>22835006</v>
      </c>
      <c r="H43" s="128">
        <v>0</v>
      </c>
      <c r="I43" s="128">
        <v>177</v>
      </c>
    </row>
    <row r="44" spans="1:9">
      <c r="A44" s="86"/>
      <c r="B44" s="128">
        <v>10</v>
      </c>
      <c r="C44" s="129" t="s">
        <v>91</v>
      </c>
      <c r="D44" s="129" t="s">
        <v>75</v>
      </c>
      <c r="E44" s="129" t="s">
        <v>77</v>
      </c>
      <c r="F44" s="129" t="s">
        <v>82</v>
      </c>
      <c r="G44" s="130">
        <v>3148714</v>
      </c>
      <c r="H44" s="128">
        <v>0</v>
      </c>
      <c r="I44" s="128">
        <v>15</v>
      </c>
    </row>
    <row r="45" spans="1:9" s="21" customFormat="1">
      <c r="A45" s="92" t="s">
        <v>40</v>
      </c>
      <c r="B45" s="136">
        <f>SUM(B40:B44)</f>
        <v>41</v>
      </c>
      <c r="C45" s="137"/>
      <c r="D45" s="137"/>
      <c r="E45" s="137"/>
      <c r="F45" s="137"/>
      <c r="G45" s="136">
        <f t="shared" ref="G45:I45" si="5">SUM(G40:G44)</f>
        <v>81992313</v>
      </c>
      <c r="H45" s="136">
        <f t="shared" si="5"/>
        <v>0</v>
      </c>
      <c r="I45" s="136">
        <f t="shared" si="5"/>
        <v>493</v>
      </c>
    </row>
    <row r="46" spans="1:9">
      <c r="A46" s="86"/>
      <c r="B46" s="128">
        <v>31</v>
      </c>
      <c r="C46" s="129" t="s">
        <v>97</v>
      </c>
      <c r="D46" s="129" t="s">
        <v>9</v>
      </c>
      <c r="E46" s="129" t="s">
        <v>6</v>
      </c>
      <c r="F46" s="129" t="s">
        <v>72</v>
      </c>
      <c r="G46" s="130">
        <v>0</v>
      </c>
      <c r="H46" s="128" t="s">
        <v>92</v>
      </c>
      <c r="I46" s="128" t="s">
        <v>92</v>
      </c>
    </row>
    <row r="47" spans="1:9" s="21" customFormat="1">
      <c r="B47" s="128">
        <v>1</v>
      </c>
      <c r="C47" s="129" t="s">
        <v>97</v>
      </c>
      <c r="D47" s="129" t="s">
        <v>9</v>
      </c>
      <c r="E47" s="129" t="s">
        <v>8</v>
      </c>
      <c r="F47" s="129" t="s">
        <v>72</v>
      </c>
      <c r="G47" s="130">
        <v>0</v>
      </c>
      <c r="H47" s="128" t="s">
        <v>92</v>
      </c>
      <c r="I47" s="128" t="s">
        <v>92</v>
      </c>
    </row>
    <row r="48" spans="1:9">
      <c r="A48" s="86"/>
      <c r="B48" s="128">
        <v>2</v>
      </c>
      <c r="C48" s="129" t="s">
        <v>97</v>
      </c>
      <c r="D48" s="129" t="s">
        <v>75</v>
      </c>
      <c r="E48" s="129" t="s">
        <v>6</v>
      </c>
      <c r="F48" s="129" t="s">
        <v>72</v>
      </c>
      <c r="G48" s="130">
        <v>0</v>
      </c>
      <c r="H48" s="128" t="s">
        <v>92</v>
      </c>
      <c r="I48" s="128" t="s">
        <v>92</v>
      </c>
    </row>
    <row r="49" spans="1:17">
      <c r="A49" s="98" t="s">
        <v>42</v>
      </c>
      <c r="B49" s="136">
        <f>SUM(B46:B48)</f>
        <v>34</v>
      </c>
      <c r="C49" s="129"/>
      <c r="D49" s="129"/>
      <c r="E49" s="129"/>
      <c r="F49" s="129"/>
      <c r="G49" s="136">
        <f t="shared" ref="G49:I49" si="6">SUM(G46:G48)</f>
        <v>0</v>
      </c>
      <c r="H49" s="136">
        <f t="shared" si="6"/>
        <v>0</v>
      </c>
      <c r="I49" s="136">
        <f t="shared" si="6"/>
        <v>0</v>
      </c>
    </row>
    <row r="50" spans="1:17">
      <c r="A50" s="86"/>
      <c r="B50" s="128">
        <v>4</v>
      </c>
      <c r="C50" s="129" t="s">
        <v>91</v>
      </c>
      <c r="D50" s="129" t="s">
        <v>0</v>
      </c>
      <c r="E50" s="129" t="s">
        <v>6</v>
      </c>
      <c r="F50" s="129" t="s">
        <v>81</v>
      </c>
      <c r="G50" s="130">
        <v>0</v>
      </c>
      <c r="H50" s="128">
        <v>0</v>
      </c>
      <c r="I50" s="128">
        <v>0</v>
      </c>
    </row>
    <row r="51" spans="1:17">
      <c r="A51" s="101" t="s">
        <v>43</v>
      </c>
      <c r="B51" s="136">
        <f>SUM(B50)</f>
        <v>4</v>
      </c>
      <c r="C51" s="129"/>
      <c r="D51" s="129"/>
      <c r="E51" s="129"/>
      <c r="F51" s="129"/>
      <c r="G51" s="136">
        <f t="shared" ref="G51:I51" si="7">SUM(G50)</f>
        <v>0</v>
      </c>
      <c r="H51" s="136">
        <f t="shared" si="7"/>
        <v>0</v>
      </c>
      <c r="I51" s="136">
        <f t="shared" si="7"/>
        <v>0</v>
      </c>
    </row>
    <row r="52" spans="1:17">
      <c r="A52" s="102" t="s">
        <v>10</v>
      </c>
      <c r="B52" s="72">
        <f>SUM(B51,B49,B45,B39,B31,B29,B25,B23)</f>
        <v>566</v>
      </c>
      <c r="C52" s="30"/>
      <c r="D52" s="30"/>
      <c r="E52" s="30"/>
      <c r="F52" s="126" t="s">
        <v>98</v>
      </c>
      <c r="G52" s="72">
        <f>SUM(G51,G49,G45,G39,G31,G29,G25,G23)</f>
        <v>131074748</v>
      </c>
      <c r="H52" s="72">
        <f>SUM(H51,H49,H45,H39,H31,H29,H25,H23)</f>
        <v>17</v>
      </c>
      <c r="I52" s="72">
        <f>SUM(I51,I49,I45,I39,I31,I29,I25,I23)</f>
        <v>514</v>
      </c>
    </row>
    <row r="53" spans="1:17">
      <c r="A53" s="102"/>
      <c r="B53" s="72"/>
      <c r="C53" s="138"/>
      <c r="D53" s="138"/>
      <c r="E53" s="138"/>
      <c r="F53" s="139"/>
      <c r="G53" s="140"/>
      <c r="H53" s="140"/>
      <c r="I53" s="140"/>
    </row>
    <row r="54" spans="1:17" s="89" customFormat="1" ht="24">
      <c r="A54" s="102"/>
      <c r="B54" s="26" t="s">
        <v>83</v>
      </c>
      <c r="C54" s="108"/>
      <c r="D54" s="108"/>
      <c r="E54" s="108"/>
      <c r="F54" s="109"/>
      <c r="G54" s="26" t="s">
        <v>88</v>
      </c>
      <c r="H54" s="26" t="s">
        <v>89</v>
      </c>
      <c r="I54" s="26" t="s">
        <v>90</v>
      </c>
    </row>
    <row r="55" spans="1:17">
      <c r="A55" s="23" t="s">
        <v>29</v>
      </c>
      <c r="B55" s="27">
        <v>249</v>
      </c>
      <c r="G55" s="29">
        <v>7793073</v>
      </c>
      <c r="H55" s="27">
        <v>17</v>
      </c>
      <c r="I55" s="27">
        <v>4</v>
      </c>
    </row>
    <row r="56" spans="1:17">
      <c r="A56" s="23" t="s">
        <v>30</v>
      </c>
      <c r="B56" s="27">
        <v>110</v>
      </c>
      <c r="G56" s="29">
        <v>2371056</v>
      </c>
      <c r="H56" s="27">
        <v>0</v>
      </c>
      <c r="I56" s="27">
        <v>7</v>
      </c>
      <c r="J56" s="20"/>
    </row>
    <row r="57" spans="1:17">
      <c r="A57" s="23" t="s">
        <v>31</v>
      </c>
      <c r="B57" s="27">
        <v>138</v>
      </c>
      <c r="G57" s="29">
        <v>23421680</v>
      </c>
      <c r="H57" s="27">
        <v>0</v>
      </c>
      <c r="I57" s="27">
        <v>30</v>
      </c>
      <c r="J57" s="20"/>
    </row>
    <row r="58" spans="1:17">
      <c r="A58" s="23" t="s">
        <v>32</v>
      </c>
      <c r="B58" s="27">
        <v>69</v>
      </c>
      <c r="G58" s="29">
        <v>97488939</v>
      </c>
      <c r="H58" s="27">
        <v>0</v>
      </c>
      <c r="I58" s="27">
        <v>473</v>
      </c>
    </row>
    <row r="59" spans="1:17" s="21" customFormat="1">
      <c r="A59" s="120" t="s">
        <v>33</v>
      </c>
      <c r="B59" s="72">
        <f>SUM(B55:B58)</f>
        <v>566</v>
      </c>
      <c r="D59"/>
      <c r="G59" s="141">
        <f>SUM(G55:G58)</f>
        <v>131074748</v>
      </c>
      <c r="H59" s="72">
        <f>SUM(H55:H58)</f>
        <v>17</v>
      </c>
      <c r="I59" s="72">
        <f>SUM(I55:I58)</f>
        <v>514</v>
      </c>
    </row>
    <row r="60" spans="1:17">
      <c r="A60" s="23"/>
      <c r="B60" s="24"/>
      <c r="C60" s="3"/>
      <c r="D60" s="3"/>
      <c r="E60" s="3"/>
      <c r="F60" s="3"/>
      <c r="G60" s="51"/>
      <c r="H60" s="24"/>
      <c r="I60" s="24"/>
    </row>
    <row r="61" spans="1:17" ht="13.5" thickBot="1">
      <c r="A61" s="15" t="s">
        <v>80</v>
      </c>
      <c r="B61" s="16" t="e">
        <f>+MAR!#REF!+APR!B59</f>
        <v>#REF!</v>
      </c>
      <c r="C61" s="17"/>
      <c r="D61" s="17"/>
      <c r="E61" s="17"/>
      <c r="F61" s="17"/>
      <c r="G61" s="18" t="e">
        <f>+MAR!#REF!+APR!G59</f>
        <v>#REF!</v>
      </c>
      <c r="H61" s="16" t="e">
        <f>+MAR!#REF!+APR!H59</f>
        <v>#REF!</v>
      </c>
      <c r="I61" s="16" t="e">
        <f>+MAR!#REF!+APR!I59</f>
        <v>#REF!</v>
      </c>
    </row>
    <row r="62" spans="1:17">
      <c r="G62" s="122"/>
    </row>
    <row r="63" spans="1:17" ht="45">
      <c r="A63" s="56" t="s">
        <v>84</v>
      </c>
      <c r="B63" s="56" t="s">
        <v>85</v>
      </c>
      <c r="C63" s="56" t="s">
        <v>86</v>
      </c>
      <c r="D63" s="56" t="s">
        <v>87</v>
      </c>
      <c r="E63" s="56" t="s">
        <v>99</v>
      </c>
      <c r="F63" s="56" t="s">
        <v>100</v>
      </c>
      <c r="G63" s="123" t="s">
        <v>101</v>
      </c>
      <c r="H63" s="56" t="s">
        <v>102</v>
      </c>
      <c r="I63" s="56" t="s">
        <v>103</v>
      </c>
      <c r="J63" s="56" t="s">
        <v>89</v>
      </c>
      <c r="K63" s="56" t="s">
        <v>90</v>
      </c>
      <c r="L63" s="56" t="s">
        <v>104</v>
      </c>
      <c r="M63" s="56" t="s">
        <v>105</v>
      </c>
      <c r="N63" s="56" t="s">
        <v>106</v>
      </c>
      <c r="O63" s="56" t="s">
        <v>107</v>
      </c>
      <c r="P63" s="56" t="s">
        <v>108</v>
      </c>
      <c r="Q63" s="56" t="s">
        <v>109</v>
      </c>
    </row>
    <row r="64" spans="1:17">
      <c r="A64" s="142" t="s">
        <v>84</v>
      </c>
      <c r="B64" s="142" t="s">
        <v>85</v>
      </c>
      <c r="C64" s="142" t="s">
        <v>86</v>
      </c>
      <c r="D64" s="142" t="s">
        <v>87</v>
      </c>
      <c r="E64" s="142" t="s">
        <v>99</v>
      </c>
      <c r="F64" s="142" t="s">
        <v>100</v>
      </c>
      <c r="G64" s="142" t="s">
        <v>101</v>
      </c>
      <c r="H64" s="142" t="s">
        <v>102</v>
      </c>
      <c r="I64" s="142" t="s">
        <v>103</v>
      </c>
      <c r="J64" s="142" t="s">
        <v>89</v>
      </c>
      <c r="K64" s="142" t="s">
        <v>90</v>
      </c>
      <c r="L64" s="142" t="s">
        <v>104</v>
      </c>
      <c r="M64" s="142" t="s">
        <v>105</v>
      </c>
      <c r="N64" s="142" t="s">
        <v>106</v>
      </c>
      <c r="O64" s="142" t="s">
        <v>107</v>
      </c>
      <c r="P64" s="142" t="s">
        <v>108</v>
      </c>
      <c r="Q64" s="142" t="s">
        <v>109</v>
      </c>
    </row>
    <row r="65" spans="1:17">
      <c r="A65" s="57" t="s">
        <v>91</v>
      </c>
      <c r="B65" s="57" t="s">
        <v>0</v>
      </c>
      <c r="C65" s="57" t="s">
        <v>6</v>
      </c>
      <c r="D65" s="57" t="s">
        <v>76</v>
      </c>
      <c r="E65" s="58">
        <v>1</v>
      </c>
      <c r="F65" s="57" t="s">
        <v>509</v>
      </c>
      <c r="G65" s="143">
        <v>850000</v>
      </c>
      <c r="H65" s="57" t="s">
        <v>510</v>
      </c>
      <c r="I65" s="57" t="s">
        <v>511</v>
      </c>
      <c r="J65" s="58">
        <v>0</v>
      </c>
      <c r="K65" s="58">
        <v>0</v>
      </c>
      <c r="L65" s="57" t="s">
        <v>311</v>
      </c>
      <c r="M65" s="57" t="s">
        <v>512</v>
      </c>
      <c r="N65" s="57" t="s">
        <v>513</v>
      </c>
      <c r="O65" s="57" t="s">
        <v>26</v>
      </c>
      <c r="P65" s="57" t="s">
        <v>27</v>
      </c>
      <c r="Q65" s="57" t="s">
        <v>52</v>
      </c>
    </row>
    <row r="66" spans="1:17">
      <c r="A66" s="57" t="s">
        <v>91</v>
      </c>
      <c r="B66" s="57" t="s">
        <v>0</v>
      </c>
      <c r="C66" s="57" t="s">
        <v>6</v>
      </c>
      <c r="D66" s="57" t="s">
        <v>76</v>
      </c>
      <c r="E66" s="58">
        <v>1</v>
      </c>
      <c r="F66" s="57" t="s">
        <v>514</v>
      </c>
      <c r="G66" s="143">
        <v>1500000</v>
      </c>
      <c r="H66" s="57" t="s">
        <v>439</v>
      </c>
      <c r="I66" s="57" t="s">
        <v>515</v>
      </c>
      <c r="J66" s="58">
        <v>0</v>
      </c>
      <c r="K66" s="58">
        <v>0</v>
      </c>
      <c r="L66" s="57" t="s">
        <v>516</v>
      </c>
      <c r="M66" s="57" t="s">
        <v>517</v>
      </c>
      <c r="N66" s="57" t="s">
        <v>518</v>
      </c>
      <c r="O66" s="57" t="s">
        <v>519</v>
      </c>
      <c r="P66" s="57" t="s">
        <v>520</v>
      </c>
      <c r="Q66" s="57" t="s">
        <v>521</v>
      </c>
    </row>
    <row r="67" spans="1:17">
      <c r="A67" s="57" t="s">
        <v>91</v>
      </c>
      <c r="B67" s="57" t="s">
        <v>0</v>
      </c>
      <c r="C67" s="57" t="s">
        <v>6</v>
      </c>
      <c r="D67" s="57" t="s">
        <v>76</v>
      </c>
      <c r="E67" s="58">
        <v>1</v>
      </c>
      <c r="F67" s="57" t="s">
        <v>522</v>
      </c>
      <c r="G67" s="143">
        <v>750000</v>
      </c>
      <c r="H67" s="57" t="s">
        <v>523</v>
      </c>
      <c r="I67" s="57" t="s">
        <v>524</v>
      </c>
      <c r="J67" s="58">
        <v>0</v>
      </c>
      <c r="K67" s="58">
        <v>0</v>
      </c>
      <c r="L67" s="57" t="s">
        <v>525</v>
      </c>
      <c r="M67" s="57" t="s">
        <v>526</v>
      </c>
      <c r="N67" s="57" t="s">
        <v>527</v>
      </c>
      <c r="O67" s="57" t="s">
        <v>528</v>
      </c>
      <c r="P67" s="57" t="s">
        <v>27</v>
      </c>
      <c r="Q67" s="57" t="s">
        <v>529</v>
      </c>
    </row>
    <row r="68" spans="1:17">
      <c r="A68" s="57" t="s">
        <v>91</v>
      </c>
      <c r="B68" s="57" t="s">
        <v>0</v>
      </c>
      <c r="C68" s="57" t="s">
        <v>6</v>
      </c>
      <c r="D68" s="57" t="s">
        <v>76</v>
      </c>
      <c r="E68" s="58">
        <v>1</v>
      </c>
      <c r="F68" s="57" t="s">
        <v>530</v>
      </c>
      <c r="G68" s="143">
        <v>975000</v>
      </c>
      <c r="H68" s="57" t="s">
        <v>439</v>
      </c>
      <c r="I68" s="57" t="s">
        <v>531</v>
      </c>
      <c r="J68" s="58">
        <v>0</v>
      </c>
      <c r="K68" s="58">
        <v>0</v>
      </c>
      <c r="L68" s="57" t="s">
        <v>532</v>
      </c>
      <c r="M68" s="57" t="s">
        <v>533</v>
      </c>
      <c r="N68" s="57" t="s">
        <v>534</v>
      </c>
      <c r="O68" s="57" t="s">
        <v>26</v>
      </c>
      <c r="P68" s="57" t="s">
        <v>27</v>
      </c>
      <c r="Q68" s="57" t="s">
        <v>53</v>
      </c>
    </row>
    <row r="69" spans="1:17">
      <c r="A69" s="57" t="s">
        <v>91</v>
      </c>
      <c r="B69" s="57" t="s">
        <v>0</v>
      </c>
      <c r="C69" s="57" t="s">
        <v>6</v>
      </c>
      <c r="D69" s="57" t="s">
        <v>76</v>
      </c>
      <c r="E69" s="58">
        <v>1</v>
      </c>
      <c r="F69" s="57" t="s">
        <v>535</v>
      </c>
      <c r="G69" s="143">
        <v>1500000</v>
      </c>
      <c r="H69" s="57" t="s">
        <v>536</v>
      </c>
      <c r="I69" s="57" t="s">
        <v>537</v>
      </c>
      <c r="J69" s="58">
        <v>0</v>
      </c>
      <c r="K69" s="58">
        <v>0</v>
      </c>
      <c r="L69" s="57" t="s">
        <v>538</v>
      </c>
      <c r="M69" s="57" t="s">
        <v>539</v>
      </c>
      <c r="N69" s="57" t="s">
        <v>540</v>
      </c>
      <c r="O69" s="57" t="s">
        <v>26</v>
      </c>
      <c r="P69" s="57" t="s">
        <v>27</v>
      </c>
      <c r="Q69" s="57" t="s">
        <v>52</v>
      </c>
    </row>
    <row r="70" spans="1:17">
      <c r="A70" s="57" t="s">
        <v>91</v>
      </c>
      <c r="B70" s="57" t="s">
        <v>0</v>
      </c>
      <c r="C70" s="57" t="s">
        <v>6</v>
      </c>
      <c r="D70" s="57" t="s">
        <v>76</v>
      </c>
      <c r="E70" s="58">
        <v>1</v>
      </c>
      <c r="F70" s="57" t="s">
        <v>541</v>
      </c>
      <c r="G70" s="143">
        <v>750000</v>
      </c>
      <c r="H70" s="57" t="s">
        <v>542</v>
      </c>
      <c r="I70" s="57" t="s">
        <v>543</v>
      </c>
      <c r="J70" s="58">
        <v>0</v>
      </c>
      <c r="K70" s="58">
        <v>0</v>
      </c>
      <c r="L70" s="57" t="s">
        <v>47</v>
      </c>
      <c r="M70" s="57" t="s">
        <v>544</v>
      </c>
      <c r="N70" s="57" t="s">
        <v>545</v>
      </c>
      <c r="O70" s="57" t="s">
        <v>26</v>
      </c>
      <c r="P70" s="57" t="s">
        <v>27</v>
      </c>
      <c r="Q70" s="57" t="s">
        <v>434</v>
      </c>
    </row>
    <row r="71" spans="1:17">
      <c r="A71" s="57" t="s">
        <v>91</v>
      </c>
      <c r="B71" s="57" t="s">
        <v>0</v>
      </c>
      <c r="C71" s="57" t="s">
        <v>6</v>
      </c>
      <c r="D71" s="57" t="s">
        <v>76</v>
      </c>
      <c r="E71" s="58">
        <v>1</v>
      </c>
      <c r="F71" s="57" t="s">
        <v>546</v>
      </c>
      <c r="G71" s="143">
        <v>1000000</v>
      </c>
      <c r="H71" s="57" t="s">
        <v>547</v>
      </c>
      <c r="I71" s="57" t="s">
        <v>548</v>
      </c>
      <c r="J71" s="58">
        <v>0</v>
      </c>
      <c r="K71" s="58">
        <v>0</v>
      </c>
      <c r="L71" s="57" t="s">
        <v>549</v>
      </c>
      <c r="M71" s="57" t="s">
        <v>550</v>
      </c>
      <c r="N71" s="57" t="s">
        <v>551</v>
      </c>
      <c r="O71" s="57" t="s">
        <v>65</v>
      </c>
      <c r="P71" s="57" t="s">
        <v>27</v>
      </c>
      <c r="Q71" s="57" t="s">
        <v>142</v>
      </c>
    </row>
    <row r="72" spans="1:17">
      <c r="A72" s="57" t="s">
        <v>91</v>
      </c>
      <c r="B72" s="57" t="s">
        <v>75</v>
      </c>
      <c r="C72" s="57" t="s">
        <v>6</v>
      </c>
      <c r="D72" s="57" t="s">
        <v>76</v>
      </c>
      <c r="E72" s="58">
        <v>1</v>
      </c>
      <c r="F72" s="57" t="s">
        <v>552</v>
      </c>
      <c r="G72" s="143">
        <v>8846783</v>
      </c>
      <c r="H72" s="57" t="s">
        <v>553</v>
      </c>
      <c r="I72" s="57" t="s">
        <v>554</v>
      </c>
      <c r="J72" s="58">
        <v>0</v>
      </c>
      <c r="K72" s="58">
        <v>0</v>
      </c>
      <c r="L72" s="57" t="s">
        <v>261</v>
      </c>
      <c r="M72" s="57" t="s">
        <v>555</v>
      </c>
      <c r="N72" s="57" t="s">
        <v>556</v>
      </c>
      <c r="O72" s="57" t="s">
        <v>26</v>
      </c>
      <c r="P72" s="57" t="s">
        <v>27</v>
      </c>
      <c r="Q72" s="57" t="s">
        <v>52</v>
      </c>
    </row>
    <row r="73" spans="1:17">
      <c r="A73" s="57" t="s">
        <v>91</v>
      </c>
      <c r="B73" s="57" t="s">
        <v>75</v>
      </c>
      <c r="C73" s="57" t="s">
        <v>6</v>
      </c>
      <c r="D73" s="57" t="s">
        <v>76</v>
      </c>
      <c r="E73" s="58">
        <v>1</v>
      </c>
      <c r="F73" s="57" t="s">
        <v>557</v>
      </c>
      <c r="G73" s="143">
        <v>739565</v>
      </c>
      <c r="H73" s="57" t="s">
        <v>558</v>
      </c>
      <c r="I73" s="57" t="s">
        <v>559</v>
      </c>
      <c r="J73" s="58">
        <v>0</v>
      </c>
      <c r="K73" s="58">
        <v>0</v>
      </c>
      <c r="L73" s="57" t="s">
        <v>560</v>
      </c>
      <c r="M73" s="57" t="s">
        <v>561</v>
      </c>
      <c r="N73" s="57" t="s">
        <v>562</v>
      </c>
      <c r="O73" s="57" t="s">
        <v>26</v>
      </c>
      <c r="P73" s="57" t="s">
        <v>27</v>
      </c>
      <c r="Q73" s="57" t="s">
        <v>563</v>
      </c>
    </row>
    <row r="74" spans="1:17">
      <c r="A74" s="57" t="s">
        <v>91</v>
      </c>
      <c r="B74" s="57" t="s">
        <v>75</v>
      </c>
      <c r="C74" s="57" t="s">
        <v>6</v>
      </c>
      <c r="D74" s="57" t="s">
        <v>76</v>
      </c>
      <c r="E74" s="58">
        <v>1</v>
      </c>
      <c r="F74" s="57" t="s">
        <v>564</v>
      </c>
      <c r="G74" s="143">
        <v>3686722</v>
      </c>
      <c r="H74" s="57" t="s">
        <v>565</v>
      </c>
      <c r="I74" s="57" t="s">
        <v>566</v>
      </c>
      <c r="J74" s="58">
        <v>0</v>
      </c>
      <c r="K74" s="58">
        <v>0</v>
      </c>
      <c r="L74" s="57" t="s">
        <v>567</v>
      </c>
      <c r="M74" s="57" t="s">
        <v>568</v>
      </c>
      <c r="N74" s="57" t="s">
        <v>569</v>
      </c>
      <c r="O74" s="57" t="s">
        <v>26</v>
      </c>
      <c r="P74" s="57" t="s">
        <v>27</v>
      </c>
      <c r="Q74" s="57" t="s">
        <v>49</v>
      </c>
    </row>
    <row r="75" spans="1:17">
      <c r="A75" s="57" t="s">
        <v>91</v>
      </c>
      <c r="B75" s="57" t="s">
        <v>75</v>
      </c>
      <c r="C75" s="57" t="s">
        <v>6</v>
      </c>
      <c r="D75" s="57" t="s">
        <v>76</v>
      </c>
      <c r="E75" s="58">
        <v>1</v>
      </c>
      <c r="F75" s="57" t="s">
        <v>570</v>
      </c>
      <c r="G75" s="143">
        <v>1500000</v>
      </c>
      <c r="H75" s="57" t="s">
        <v>571</v>
      </c>
      <c r="I75" s="57" t="s">
        <v>572</v>
      </c>
      <c r="J75" s="58">
        <v>0</v>
      </c>
      <c r="K75" s="58">
        <v>0</v>
      </c>
      <c r="L75" s="57" t="s">
        <v>573</v>
      </c>
      <c r="M75" s="57" t="s">
        <v>574</v>
      </c>
      <c r="N75" s="57" t="s">
        <v>575</v>
      </c>
      <c r="O75" s="57" t="s">
        <v>26</v>
      </c>
      <c r="P75" s="57" t="s">
        <v>27</v>
      </c>
      <c r="Q75" s="57" t="s">
        <v>52</v>
      </c>
    </row>
    <row r="76" spans="1:17">
      <c r="A76" s="57" t="s">
        <v>91</v>
      </c>
      <c r="B76" s="57" t="s">
        <v>75</v>
      </c>
      <c r="C76" s="57" t="s">
        <v>6</v>
      </c>
      <c r="D76" s="57" t="s">
        <v>76</v>
      </c>
      <c r="E76" s="58">
        <v>1</v>
      </c>
      <c r="F76" s="57" t="s">
        <v>576</v>
      </c>
      <c r="G76" s="143">
        <v>952687</v>
      </c>
      <c r="H76" s="57" t="s">
        <v>577</v>
      </c>
      <c r="I76" s="57" t="s">
        <v>578</v>
      </c>
      <c r="J76" s="58">
        <v>0</v>
      </c>
      <c r="K76" s="58">
        <v>0</v>
      </c>
      <c r="L76" s="57" t="s">
        <v>579</v>
      </c>
      <c r="M76" s="57" t="s">
        <v>580</v>
      </c>
      <c r="N76" s="57" t="s">
        <v>581</v>
      </c>
      <c r="O76" s="57" t="s">
        <v>26</v>
      </c>
      <c r="P76" s="57" t="s">
        <v>27</v>
      </c>
      <c r="Q76" s="57" t="s">
        <v>434</v>
      </c>
    </row>
    <row r="77" spans="1:17">
      <c r="A77" s="57" t="s">
        <v>91</v>
      </c>
      <c r="B77" s="57" t="s">
        <v>0</v>
      </c>
      <c r="C77" s="57" t="s">
        <v>74</v>
      </c>
      <c r="D77" s="57" t="s">
        <v>76</v>
      </c>
      <c r="E77" s="58">
        <v>1</v>
      </c>
      <c r="F77" s="57" t="s">
        <v>582</v>
      </c>
      <c r="G77" s="143">
        <v>850000</v>
      </c>
      <c r="H77" s="57" t="s">
        <v>583</v>
      </c>
      <c r="I77" s="57" t="s">
        <v>584</v>
      </c>
      <c r="J77" s="58">
        <v>0</v>
      </c>
      <c r="K77" s="58">
        <v>0</v>
      </c>
      <c r="L77" s="57" t="s">
        <v>233</v>
      </c>
      <c r="M77" s="57" t="s">
        <v>585</v>
      </c>
      <c r="N77" s="57" t="s">
        <v>586</v>
      </c>
      <c r="O77" s="57" t="s">
        <v>26</v>
      </c>
      <c r="P77" s="57" t="s">
        <v>27</v>
      </c>
      <c r="Q77" s="57" t="s">
        <v>348</v>
      </c>
    </row>
    <row r="78" spans="1:17" s="121" customFormat="1">
      <c r="A78" s="60" t="s">
        <v>44</v>
      </c>
      <c r="B78" s="57"/>
      <c r="C78" s="57"/>
      <c r="D78" s="57"/>
      <c r="E78" s="65">
        <f>SUM(E65:E77)</f>
        <v>13</v>
      </c>
      <c r="F78" s="57"/>
      <c r="G78" s="65">
        <f>SUM(G65:G77)</f>
        <v>23900757</v>
      </c>
      <c r="H78" s="57"/>
      <c r="I78" s="57"/>
      <c r="J78" s="65">
        <f t="shared" ref="J78:K78" si="8">SUM(J65:J77)</f>
        <v>0</v>
      </c>
      <c r="K78" s="65">
        <f t="shared" si="8"/>
        <v>0</v>
      </c>
      <c r="L78" s="57"/>
      <c r="M78" s="57"/>
      <c r="N78" s="57"/>
      <c r="O78" s="57"/>
      <c r="P78" s="57"/>
      <c r="Q78" s="57"/>
    </row>
    <row r="79" spans="1:17">
      <c r="A79" s="57" t="s">
        <v>91</v>
      </c>
      <c r="B79" s="57" t="s">
        <v>75</v>
      </c>
      <c r="C79" s="57" t="s">
        <v>6</v>
      </c>
      <c r="D79" s="57" t="s">
        <v>82</v>
      </c>
      <c r="E79" s="58">
        <v>1</v>
      </c>
      <c r="F79" s="57" t="s">
        <v>592</v>
      </c>
      <c r="G79" s="143">
        <v>8970440</v>
      </c>
      <c r="H79" s="57" t="s">
        <v>381</v>
      </c>
      <c r="I79" s="57" t="s">
        <v>593</v>
      </c>
      <c r="J79" s="58">
        <v>0</v>
      </c>
      <c r="K79" s="58">
        <v>0</v>
      </c>
      <c r="L79" s="57" t="s">
        <v>383</v>
      </c>
      <c r="M79" s="57" t="s">
        <v>384</v>
      </c>
      <c r="N79" s="57" t="s">
        <v>385</v>
      </c>
      <c r="O79" s="57" t="s">
        <v>26</v>
      </c>
      <c r="P79" s="57" t="s">
        <v>27</v>
      </c>
      <c r="Q79" s="57" t="s">
        <v>52</v>
      </c>
    </row>
    <row r="80" spans="1:17" s="121" customFormat="1">
      <c r="A80" s="60" t="s">
        <v>28</v>
      </c>
      <c r="B80" s="57"/>
      <c r="C80" s="57"/>
      <c r="D80" s="57"/>
      <c r="E80" s="65">
        <f>SUM(E79)</f>
        <v>1</v>
      </c>
      <c r="F80" s="57"/>
      <c r="G80" s="65">
        <f>SUM(G79)</f>
        <v>8970440</v>
      </c>
      <c r="H80" s="57"/>
      <c r="I80" s="57"/>
      <c r="J80" s="65">
        <f t="shared" ref="J80:K80" si="9">SUM(J79)</f>
        <v>0</v>
      </c>
      <c r="K80" s="65">
        <f t="shared" si="9"/>
        <v>0</v>
      </c>
      <c r="L80" s="57"/>
      <c r="M80" s="57"/>
      <c r="N80" s="57"/>
      <c r="O80" s="57"/>
      <c r="P80" s="57"/>
      <c r="Q80" s="57"/>
    </row>
    <row r="81" spans="1:17">
      <c r="A81" s="57" t="s">
        <v>91</v>
      </c>
      <c r="B81" s="57" t="s">
        <v>75</v>
      </c>
      <c r="C81" s="57" t="s">
        <v>6</v>
      </c>
      <c r="D81" s="57" t="s">
        <v>82</v>
      </c>
      <c r="E81" s="58">
        <v>1</v>
      </c>
      <c r="F81" s="57" t="s">
        <v>587</v>
      </c>
      <c r="G81" s="143">
        <v>29966138</v>
      </c>
      <c r="H81" s="57" t="s">
        <v>405</v>
      </c>
      <c r="I81" s="57" t="s">
        <v>588</v>
      </c>
      <c r="J81" s="58">
        <v>0</v>
      </c>
      <c r="K81" s="58">
        <v>190</v>
      </c>
      <c r="L81" s="57" t="s">
        <v>61</v>
      </c>
      <c r="M81" s="57" t="s">
        <v>249</v>
      </c>
      <c r="N81" s="57" t="s">
        <v>62</v>
      </c>
      <c r="O81" s="57" t="s">
        <v>63</v>
      </c>
      <c r="P81" s="57" t="s">
        <v>27</v>
      </c>
      <c r="Q81" s="57" t="s">
        <v>64</v>
      </c>
    </row>
    <row r="82" spans="1:17">
      <c r="A82" s="57" t="s">
        <v>91</v>
      </c>
      <c r="B82" s="57" t="s">
        <v>75</v>
      </c>
      <c r="C82" s="57" t="s">
        <v>6</v>
      </c>
      <c r="D82" s="57" t="s">
        <v>82</v>
      </c>
      <c r="E82" s="58">
        <v>1</v>
      </c>
      <c r="F82" s="57" t="s">
        <v>589</v>
      </c>
      <c r="G82" s="143">
        <v>10258820</v>
      </c>
      <c r="H82" s="57" t="s">
        <v>590</v>
      </c>
      <c r="I82" s="57" t="s">
        <v>591</v>
      </c>
      <c r="J82" s="58">
        <v>0</v>
      </c>
      <c r="K82" s="58">
        <v>90</v>
      </c>
      <c r="L82" s="57" t="s">
        <v>61</v>
      </c>
      <c r="M82" s="57" t="s">
        <v>249</v>
      </c>
      <c r="N82" s="57" t="s">
        <v>62</v>
      </c>
      <c r="O82" s="57" t="s">
        <v>63</v>
      </c>
      <c r="P82" s="57" t="s">
        <v>27</v>
      </c>
      <c r="Q82" s="57" t="s">
        <v>64</v>
      </c>
    </row>
    <row r="83" spans="1:17">
      <c r="A83" s="57" t="s">
        <v>91</v>
      </c>
      <c r="B83" s="57" t="s">
        <v>75</v>
      </c>
      <c r="C83" s="57" t="s">
        <v>8</v>
      </c>
      <c r="D83" s="57" t="s">
        <v>82</v>
      </c>
      <c r="E83" s="58">
        <v>1</v>
      </c>
      <c r="F83" s="57" t="s">
        <v>594</v>
      </c>
      <c r="G83" s="143">
        <v>18703609</v>
      </c>
      <c r="H83" s="57" t="s">
        <v>595</v>
      </c>
      <c r="I83" s="57" t="s">
        <v>596</v>
      </c>
      <c r="J83" s="58">
        <v>0</v>
      </c>
      <c r="K83" s="58">
        <v>148</v>
      </c>
      <c r="L83" s="57" t="s">
        <v>317</v>
      </c>
      <c r="M83" s="57" t="s">
        <v>318</v>
      </c>
      <c r="N83" s="57" t="s">
        <v>319</v>
      </c>
      <c r="O83" s="57" t="s">
        <v>26</v>
      </c>
      <c r="P83" s="57" t="s">
        <v>27</v>
      </c>
      <c r="Q83" s="57" t="s">
        <v>320</v>
      </c>
    </row>
    <row r="84" spans="1:17">
      <c r="A84" s="57" t="s">
        <v>91</v>
      </c>
      <c r="B84" s="57" t="s">
        <v>75</v>
      </c>
      <c r="C84" s="57" t="s">
        <v>8</v>
      </c>
      <c r="D84" s="57" t="s">
        <v>82</v>
      </c>
      <c r="E84" s="58">
        <v>1</v>
      </c>
      <c r="F84" s="57" t="s">
        <v>597</v>
      </c>
      <c r="G84" s="143">
        <v>1841733</v>
      </c>
      <c r="H84" s="57" t="s">
        <v>598</v>
      </c>
      <c r="I84" s="57" t="s">
        <v>599</v>
      </c>
      <c r="J84" s="58">
        <v>0</v>
      </c>
      <c r="K84" s="58">
        <v>8</v>
      </c>
      <c r="L84" s="57" t="s">
        <v>261</v>
      </c>
      <c r="M84" s="57" t="s">
        <v>262</v>
      </c>
      <c r="N84" s="57" t="s">
        <v>263</v>
      </c>
      <c r="O84" s="57" t="s">
        <v>26</v>
      </c>
      <c r="P84" s="57" t="s">
        <v>27</v>
      </c>
      <c r="Q84" s="57" t="s">
        <v>67</v>
      </c>
    </row>
    <row r="85" spans="1:17">
      <c r="A85" s="57" t="s">
        <v>91</v>
      </c>
      <c r="B85" s="57" t="s">
        <v>75</v>
      </c>
      <c r="C85" s="57" t="s">
        <v>8</v>
      </c>
      <c r="D85" s="57" t="s">
        <v>82</v>
      </c>
      <c r="E85" s="58">
        <v>1</v>
      </c>
      <c r="F85" s="57" t="s">
        <v>600</v>
      </c>
      <c r="G85" s="143">
        <v>947550</v>
      </c>
      <c r="H85" s="57" t="s">
        <v>601</v>
      </c>
      <c r="I85" s="57" t="s">
        <v>602</v>
      </c>
      <c r="J85" s="58">
        <v>0</v>
      </c>
      <c r="K85" s="58">
        <v>5</v>
      </c>
      <c r="L85" s="57" t="s">
        <v>603</v>
      </c>
      <c r="M85" s="57" t="s">
        <v>604</v>
      </c>
      <c r="N85" s="57" t="s">
        <v>605</v>
      </c>
      <c r="O85" s="57" t="s">
        <v>26</v>
      </c>
      <c r="P85" s="57" t="s">
        <v>27</v>
      </c>
      <c r="Q85" s="57" t="s">
        <v>606</v>
      </c>
    </row>
    <row r="86" spans="1:17">
      <c r="A86" s="57" t="s">
        <v>91</v>
      </c>
      <c r="B86" s="57" t="s">
        <v>75</v>
      </c>
      <c r="C86" s="57" t="s">
        <v>8</v>
      </c>
      <c r="D86" s="57" t="s">
        <v>82</v>
      </c>
      <c r="E86" s="58">
        <v>1</v>
      </c>
      <c r="F86" s="57" t="s">
        <v>607</v>
      </c>
      <c r="G86" s="143">
        <v>1342114</v>
      </c>
      <c r="H86" s="57" t="s">
        <v>608</v>
      </c>
      <c r="I86" s="57" t="s">
        <v>609</v>
      </c>
      <c r="J86" s="58">
        <v>0</v>
      </c>
      <c r="K86" s="58">
        <v>16</v>
      </c>
      <c r="L86" s="57" t="s">
        <v>610</v>
      </c>
      <c r="M86" s="57" t="s">
        <v>611</v>
      </c>
      <c r="N86" s="57" t="s">
        <v>612</v>
      </c>
      <c r="O86" s="57" t="s">
        <v>26</v>
      </c>
      <c r="P86" s="57" t="s">
        <v>27</v>
      </c>
      <c r="Q86" s="57" t="s">
        <v>53</v>
      </c>
    </row>
    <row r="87" spans="1:17" s="121" customFormat="1">
      <c r="A87" s="60" t="s">
        <v>1</v>
      </c>
      <c r="B87" s="57"/>
      <c r="C87" s="57"/>
      <c r="D87" s="57"/>
      <c r="E87" s="65">
        <f>SUM(E81:E86)</f>
        <v>6</v>
      </c>
      <c r="F87" s="57"/>
      <c r="G87" s="65">
        <f>SUM(G81:G86)</f>
        <v>63059964</v>
      </c>
      <c r="H87" s="57"/>
      <c r="I87" s="57"/>
      <c r="J87" s="65">
        <f t="shared" ref="J87:K87" si="10">SUM(J81:J86)</f>
        <v>0</v>
      </c>
      <c r="K87" s="65">
        <f t="shared" si="10"/>
        <v>457</v>
      </c>
      <c r="L87" s="57"/>
      <c r="M87" s="57"/>
      <c r="N87" s="57"/>
      <c r="O87" s="57"/>
      <c r="P87" s="57"/>
      <c r="Q87" s="57"/>
    </row>
    <row r="88" spans="1:17">
      <c r="A88" s="57" t="s">
        <v>91</v>
      </c>
      <c r="B88" s="57" t="s">
        <v>75</v>
      </c>
      <c r="C88" s="57" t="s">
        <v>77</v>
      </c>
      <c r="D88" s="57" t="s">
        <v>82</v>
      </c>
      <c r="E88" s="58">
        <v>1</v>
      </c>
      <c r="F88" s="57" t="s">
        <v>613</v>
      </c>
      <c r="G88" s="143">
        <v>550000</v>
      </c>
      <c r="H88" s="57" t="s">
        <v>614</v>
      </c>
      <c r="I88" s="57" t="s">
        <v>615</v>
      </c>
      <c r="J88" s="58">
        <v>0</v>
      </c>
      <c r="K88" s="58">
        <v>1</v>
      </c>
      <c r="L88" s="57" t="s">
        <v>616</v>
      </c>
      <c r="M88" s="57" t="s">
        <v>617</v>
      </c>
      <c r="N88" s="57" t="s">
        <v>618</v>
      </c>
      <c r="O88" s="57" t="s">
        <v>26</v>
      </c>
      <c r="P88" s="57" t="s">
        <v>27</v>
      </c>
      <c r="Q88" s="57" t="s">
        <v>619</v>
      </c>
    </row>
    <row r="89" spans="1:17" s="21" customFormat="1">
      <c r="A89" s="60" t="s">
        <v>507</v>
      </c>
      <c r="B89" s="64"/>
      <c r="C89" s="64"/>
      <c r="D89" s="64"/>
      <c r="E89" s="65">
        <f>SUM(E88)</f>
        <v>1</v>
      </c>
      <c r="F89" s="64"/>
      <c r="G89" s="144">
        <f>SUM(G88)</f>
        <v>550000</v>
      </c>
      <c r="H89" s="64"/>
      <c r="I89" s="64"/>
      <c r="J89" s="65">
        <f>SUM(J88)</f>
        <v>0</v>
      </c>
      <c r="K89" s="65">
        <f>SUM(K88)</f>
        <v>1</v>
      </c>
      <c r="L89" s="64"/>
      <c r="M89" s="64"/>
      <c r="N89" s="64"/>
      <c r="O89" s="64"/>
      <c r="P89" s="64"/>
      <c r="Q89" s="64"/>
    </row>
    <row r="90" spans="1:17" s="37" customFormat="1">
      <c r="A90" s="145" t="s">
        <v>24</v>
      </c>
      <c r="B90" s="146"/>
      <c r="C90" s="146"/>
      <c r="D90" s="147" t="s">
        <v>98</v>
      </c>
      <c r="E90" s="148">
        <f>SUM(E89,E87,E80,E78)</f>
        <v>21</v>
      </c>
      <c r="F90" s="146"/>
      <c r="G90" s="149">
        <f>SUM(G89,G87,G80,G78)</f>
        <v>96481161</v>
      </c>
      <c r="H90" s="146"/>
      <c r="I90" s="146"/>
      <c r="J90" s="148">
        <f>SUM(J89,J87,J80,J78)</f>
        <v>0</v>
      </c>
      <c r="K90" s="148">
        <f>SUM(K89,K87,K80,K78)</f>
        <v>458</v>
      </c>
      <c r="L90" s="146"/>
      <c r="M90" s="146"/>
      <c r="N90" s="146"/>
      <c r="O90" s="146"/>
      <c r="P90" s="146"/>
      <c r="Q90" s="146"/>
    </row>
    <row r="91" spans="1:17">
      <c r="G91" s="122"/>
    </row>
    <row r="92" spans="1:17" ht="24">
      <c r="B92" s="26" t="s">
        <v>83</v>
      </c>
      <c r="C92" s="26" t="s">
        <v>84</v>
      </c>
      <c r="D92" s="26" t="s">
        <v>85</v>
      </c>
      <c r="E92" s="26" t="s">
        <v>86</v>
      </c>
      <c r="F92" s="26" t="s">
        <v>87</v>
      </c>
      <c r="G92" s="26" t="s">
        <v>88</v>
      </c>
      <c r="H92" s="26" t="s">
        <v>89</v>
      </c>
      <c r="I92" s="26" t="s">
        <v>90</v>
      </c>
    </row>
    <row r="93" spans="1:17" s="124" customFormat="1">
      <c r="B93" s="27">
        <v>32</v>
      </c>
      <c r="C93" s="28" t="s">
        <v>97</v>
      </c>
      <c r="D93" s="28" t="s">
        <v>5</v>
      </c>
      <c r="E93" s="28" t="s">
        <v>6</v>
      </c>
      <c r="F93" s="28" t="s">
        <v>7</v>
      </c>
      <c r="G93" s="29">
        <v>0</v>
      </c>
      <c r="H93" s="27" t="s">
        <v>92</v>
      </c>
      <c r="I93" s="27" t="s">
        <v>92</v>
      </c>
      <c r="J93"/>
    </row>
    <row r="94" spans="1:17" s="124" customFormat="1">
      <c r="B94" s="27">
        <v>2</v>
      </c>
      <c r="C94" s="28" t="s">
        <v>97</v>
      </c>
      <c r="D94" s="28" t="s">
        <v>5</v>
      </c>
      <c r="E94" s="28" t="s">
        <v>8</v>
      </c>
      <c r="F94" s="28" t="s">
        <v>7</v>
      </c>
      <c r="G94" s="29">
        <v>0</v>
      </c>
      <c r="H94" s="27" t="s">
        <v>92</v>
      </c>
      <c r="I94" s="27" t="s">
        <v>92</v>
      </c>
      <c r="J94"/>
    </row>
    <row r="95" spans="1:17" s="124" customFormat="1">
      <c r="B95" s="27">
        <v>43</v>
      </c>
      <c r="C95" s="28" t="s">
        <v>91</v>
      </c>
      <c r="D95" s="28" t="s">
        <v>5</v>
      </c>
      <c r="E95" s="28" t="s">
        <v>6</v>
      </c>
      <c r="F95" s="28" t="s">
        <v>76</v>
      </c>
      <c r="G95" s="29">
        <v>1915022</v>
      </c>
      <c r="H95" s="27" t="s">
        <v>92</v>
      </c>
      <c r="I95" s="27" t="s">
        <v>92</v>
      </c>
      <c r="J95"/>
    </row>
    <row r="96" spans="1:17" s="124" customFormat="1">
      <c r="B96" s="27">
        <v>6</v>
      </c>
      <c r="C96" s="28" t="s">
        <v>91</v>
      </c>
      <c r="D96" s="28" t="s">
        <v>5</v>
      </c>
      <c r="E96" s="28" t="s">
        <v>74</v>
      </c>
      <c r="F96" s="28" t="s">
        <v>76</v>
      </c>
      <c r="G96" s="29">
        <v>585629</v>
      </c>
      <c r="H96" s="27" t="s">
        <v>92</v>
      </c>
      <c r="I96" s="27" t="s">
        <v>92</v>
      </c>
      <c r="J96"/>
    </row>
    <row r="97" spans="2:10" s="124" customFormat="1">
      <c r="B97" s="27">
        <v>33</v>
      </c>
      <c r="C97" s="28" t="s">
        <v>91</v>
      </c>
      <c r="D97" s="28" t="s">
        <v>5</v>
      </c>
      <c r="E97" s="28" t="s">
        <v>8</v>
      </c>
      <c r="F97" s="28" t="s">
        <v>76</v>
      </c>
      <c r="G97" s="29">
        <v>2129602</v>
      </c>
      <c r="H97" s="27">
        <v>1</v>
      </c>
      <c r="I97" s="27">
        <v>4</v>
      </c>
      <c r="J97"/>
    </row>
    <row r="98" spans="2:10" s="124" customFormat="1">
      <c r="B98" s="27">
        <v>110</v>
      </c>
      <c r="C98" s="28" t="s">
        <v>91</v>
      </c>
      <c r="D98" s="28" t="s">
        <v>5</v>
      </c>
      <c r="E98" s="28" t="s">
        <v>77</v>
      </c>
      <c r="F98" s="28" t="s">
        <v>76</v>
      </c>
      <c r="G98" s="29">
        <v>3162820</v>
      </c>
      <c r="H98" s="27" t="s">
        <v>92</v>
      </c>
      <c r="I98" s="27" t="s">
        <v>92</v>
      </c>
      <c r="J98"/>
    </row>
    <row r="99" spans="2:10" s="124" customFormat="1">
      <c r="B99" s="79">
        <v>2</v>
      </c>
      <c r="C99" s="80" t="s">
        <v>95</v>
      </c>
      <c r="D99" s="80" t="s">
        <v>5</v>
      </c>
      <c r="E99" s="80" t="s">
        <v>6</v>
      </c>
      <c r="F99" s="80" t="s">
        <v>79</v>
      </c>
      <c r="G99" s="110">
        <v>0</v>
      </c>
      <c r="H99" s="79">
        <v>0</v>
      </c>
      <c r="I99" s="79">
        <v>0</v>
      </c>
      <c r="J99"/>
    </row>
    <row r="100" spans="2:10" s="124" customFormat="1">
      <c r="B100" s="79">
        <v>21</v>
      </c>
      <c r="C100" s="80" t="s">
        <v>95</v>
      </c>
      <c r="D100" s="80" t="s">
        <v>5</v>
      </c>
      <c r="E100" s="80" t="s">
        <v>77</v>
      </c>
      <c r="F100" s="80" t="s">
        <v>79</v>
      </c>
      <c r="G100" s="110">
        <v>0</v>
      </c>
      <c r="H100" s="79">
        <v>16</v>
      </c>
      <c r="I100" s="79">
        <v>0</v>
      </c>
      <c r="J100"/>
    </row>
    <row r="101" spans="2:10" s="37" customFormat="1">
      <c r="B101" s="27">
        <v>25</v>
      </c>
      <c r="C101" s="28" t="s">
        <v>97</v>
      </c>
      <c r="D101" s="28" t="s">
        <v>9</v>
      </c>
      <c r="E101" s="28" t="s">
        <v>6</v>
      </c>
      <c r="F101" s="28" t="s">
        <v>7</v>
      </c>
      <c r="G101" s="29">
        <v>478382</v>
      </c>
      <c r="H101" s="27">
        <v>0</v>
      </c>
      <c r="I101" s="27">
        <v>0</v>
      </c>
      <c r="J101"/>
    </row>
    <row r="102" spans="2:10" s="37" customFormat="1">
      <c r="B102" s="27">
        <v>31</v>
      </c>
      <c r="C102" s="28" t="s">
        <v>97</v>
      </c>
      <c r="D102" s="28" t="s">
        <v>9</v>
      </c>
      <c r="E102" s="28" t="s">
        <v>6</v>
      </c>
      <c r="F102" s="28" t="s">
        <v>72</v>
      </c>
      <c r="G102" s="29">
        <v>0</v>
      </c>
      <c r="H102" s="27" t="s">
        <v>92</v>
      </c>
      <c r="I102" s="27" t="s">
        <v>92</v>
      </c>
      <c r="J102"/>
    </row>
    <row r="103" spans="2:10" s="37" customFormat="1">
      <c r="B103" s="27">
        <v>1</v>
      </c>
      <c r="C103" s="28" t="s">
        <v>97</v>
      </c>
      <c r="D103" s="28" t="s">
        <v>9</v>
      </c>
      <c r="E103" s="28" t="s">
        <v>8</v>
      </c>
      <c r="F103" s="28" t="s">
        <v>72</v>
      </c>
      <c r="G103" s="29">
        <v>0</v>
      </c>
      <c r="H103" s="27" t="s">
        <v>92</v>
      </c>
      <c r="I103" s="27" t="s">
        <v>92</v>
      </c>
      <c r="J103"/>
    </row>
    <row r="104" spans="2:10" s="37" customFormat="1">
      <c r="B104" s="27">
        <v>20</v>
      </c>
      <c r="C104" s="28" t="s">
        <v>91</v>
      </c>
      <c r="D104" s="28" t="s">
        <v>9</v>
      </c>
      <c r="E104" s="28" t="s">
        <v>6</v>
      </c>
      <c r="F104" s="28" t="s">
        <v>76</v>
      </c>
      <c r="G104" s="29">
        <v>1104407</v>
      </c>
      <c r="H104" s="27">
        <v>0</v>
      </c>
      <c r="I104" s="27">
        <v>0</v>
      </c>
      <c r="J104"/>
    </row>
    <row r="105" spans="2:10" s="21" customFormat="1">
      <c r="B105" s="27">
        <v>1</v>
      </c>
      <c r="C105" s="28" t="s">
        <v>91</v>
      </c>
      <c r="D105" s="28" t="s">
        <v>9</v>
      </c>
      <c r="E105" s="28" t="s">
        <v>74</v>
      </c>
      <c r="F105" s="28" t="s">
        <v>76</v>
      </c>
      <c r="G105" s="29">
        <v>109000</v>
      </c>
      <c r="H105" s="27">
        <v>0</v>
      </c>
      <c r="I105" s="27">
        <v>0</v>
      </c>
      <c r="J105"/>
    </row>
    <row r="106" spans="2:10" s="124" customFormat="1">
      <c r="B106" s="27">
        <v>3</v>
      </c>
      <c r="C106" s="28" t="s">
        <v>91</v>
      </c>
      <c r="D106" s="28" t="s">
        <v>9</v>
      </c>
      <c r="E106" s="28" t="s">
        <v>8</v>
      </c>
      <c r="F106" s="28" t="s">
        <v>76</v>
      </c>
      <c r="G106" s="29">
        <v>126012</v>
      </c>
      <c r="H106" s="27">
        <v>0</v>
      </c>
      <c r="I106" s="27">
        <v>2</v>
      </c>
      <c r="J106"/>
    </row>
    <row r="107" spans="2:10" s="124" customFormat="1">
      <c r="B107" s="27">
        <v>27</v>
      </c>
      <c r="C107" s="28" t="s">
        <v>91</v>
      </c>
      <c r="D107" s="28" t="s">
        <v>9</v>
      </c>
      <c r="E107" s="28" t="s">
        <v>77</v>
      </c>
      <c r="F107" s="28" t="s">
        <v>76</v>
      </c>
      <c r="G107" s="29">
        <v>553255</v>
      </c>
      <c r="H107" s="27">
        <v>0</v>
      </c>
      <c r="I107" s="27">
        <v>5</v>
      </c>
      <c r="J107"/>
    </row>
    <row r="108" spans="2:10" s="124" customFormat="1">
      <c r="B108" s="79">
        <v>1</v>
      </c>
      <c r="C108" s="80" t="s">
        <v>95</v>
      </c>
      <c r="D108" s="80" t="s">
        <v>9</v>
      </c>
      <c r="E108" s="80" t="s">
        <v>74</v>
      </c>
      <c r="F108" s="80" t="s">
        <v>79</v>
      </c>
      <c r="G108" s="110">
        <v>0</v>
      </c>
      <c r="H108" s="79">
        <v>0</v>
      </c>
      <c r="I108" s="79">
        <v>0</v>
      </c>
      <c r="J108"/>
    </row>
    <row r="109" spans="2:10" s="124" customFormat="1">
      <c r="B109" s="27">
        <v>1</v>
      </c>
      <c r="C109" s="28" t="s">
        <v>96</v>
      </c>
      <c r="D109" s="28" t="s">
        <v>9</v>
      </c>
      <c r="E109" s="28" t="s">
        <v>74</v>
      </c>
      <c r="F109" s="28" t="s">
        <v>25</v>
      </c>
      <c r="G109" s="29">
        <v>0</v>
      </c>
      <c r="H109" s="27" t="s">
        <v>92</v>
      </c>
      <c r="I109" s="27" t="s">
        <v>92</v>
      </c>
      <c r="J109"/>
    </row>
    <row r="110" spans="2:10" s="124" customFormat="1">
      <c r="B110" s="27">
        <v>16</v>
      </c>
      <c r="C110" s="28" t="s">
        <v>97</v>
      </c>
      <c r="D110" s="28" t="s">
        <v>0</v>
      </c>
      <c r="E110" s="28" t="s">
        <v>6</v>
      </c>
      <c r="F110" s="28" t="s">
        <v>7</v>
      </c>
      <c r="G110" s="29">
        <v>539019</v>
      </c>
      <c r="H110" s="27">
        <v>0</v>
      </c>
      <c r="I110" s="27">
        <v>0</v>
      </c>
      <c r="J110"/>
    </row>
    <row r="111" spans="2:10" s="124" customFormat="1">
      <c r="B111" s="27">
        <v>1</v>
      </c>
      <c r="C111" s="28" t="s">
        <v>97</v>
      </c>
      <c r="D111" s="28" t="s">
        <v>0</v>
      </c>
      <c r="E111" s="28" t="s">
        <v>74</v>
      </c>
      <c r="F111" s="28" t="s">
        <v>7</v>
      </c>
      <c r="G111" s="29">
        <v>6525</v>
      </c>
      <c r="H111" s="27" t="s">
        <v>92</v>
      </c>
      <c r="I111" s="27" t="s">
        <v>92</v>
      </c>
      <c r="J111"/>
    </row>
    <row r="112" spans="2:10" s="124" customFormat="1">
      <c r="B112" s="27">
        <v>50</v>
      </c>
      <c r="C112" s="28" t="s">
        <v>91</v>
      </c>
      <c r="D112" s="28" t="s">
        <v>0</v>
      </c>
      <c r="E112" s="28" t="s">
        <v>6</v>
      </c>
      <c r="F112" s="28" t="s">
        <v>76</v>
      </c>
      <c r="G112" s="29">
        <v>11663534</v>
      </c>
      <c r="H112" s="27">
        <v>0</v>
      </c>
      <c r="I112" s="27">
        <v>0</v>
      </c>
      <c r="J112"/>
    </row>
    <row r="113" spans="2:10" s="124" customFormat="1">
      <c r="B113" s="27">
        <v>2</v>
      </c>
      <c r="C113" s="28" t="s">
        <v>91</v>
      </c>
      <c r="D113" s="28" t="s">
        <v>0</v>
      </c>
      <c r="E113" s="28" t="s">
        <v>6</v>
      </c>
      <c r="F113" s="28" t="s">
        <v>82</v>
      </c>
      <c r="G113" s="29">
        <v>48000</v>
      </c>
      <c r="H113" s="27">
        <v>0</v>
      </c>
      <c r="I113" s="27">
        <v>0</v>
      </c>
      <c r="J113"/>
    </row>
    <row r="114" spans="2:10" s="21" customFormat="1">
      <c r="B114" s="27">
        <v>4</v>
      </c>
      <c r="C114" s="28" t="s">
        <v>91</v>
      </c>
      <c r="D114" s="28" t="s">
        <v>0</v>
      </c>
      <c r="E114" s="28" t="s">
        <v>6</v>
      </c>
      <c r="F114" s="28" t="s">
        <v>81</v>
      </c>
      <c r="G114" s="29">
        <v>0</v>
      </c>
      <c r="H114" s="27">
        <v>0</v>
      </c>
      <c r="I114" s="27">
        <v>0</v>
      </c>
      <c r="J114"/>
    </row>
    <row r="115" spans="2:10" s="124" customFormat="1">
      <c r="B115" s="27">
        <v>2</v>
      </c>
      <c r="C115" s="28" t="s">
        <v>91</v>
      </c>
      <c r="D115" s="28" t="s">
        <v>0</v>
      </c>
      <c r="E115" s="28" t="s">
        <v>73</v>
      </c>
      <c r="F115" s="28" t="s">
        <v>76</v>
      </c>
      <c r="G115" s="29">
        <v>260564</v>
      </c>
      <c r="H115" s="27">
        <v>0</v>
      </c>
      <c r="I115" s="27">
        <v>0</v>
      </c>
      <c r="J115"/>
    </row>
    <row r="116" spans="2:10" s="124" customFormat="1">
      <c r="B116" s="27">
        <v>6</v>
      </c>
      <c r="C116" s="28" t="s">
        <v>91</v>
      </c>
      <c r="D116" s="28" t="s">
        <v>0</v>
      </c>
      <c r="E116" s="28" t="s">
        <v>74</v>
      </c>
      <c r="F116" s="28" t="s">
        <v>76</v>
      </c>
      <c r="G116" s="29">
        <v>1302505</v>
      </c>
      <c r="H116" s="27">
        <v>0</v>
      </c>
      <c r="I116" s="27">
        <v>0</v>
      </c>
      <c r="J116"/>
    </row>
    <row r="117" spans="2:10" s="124" customFormat="1">
      <c r="B117" s="27">
        <v>2</v>
      </c>
      <c r="C117" s="28" t="s">
        <v>91</v>
      </c>
      <c r="D117" s="28" t="s">
        <v>0</v>
      </c>
      <c r="E117" s="28" t="s">
        <v>8</v>
      </c>
      <c r="F117" s="28" t="s">
        <v>76</v>
      </c>
      <c r="G117" s="29">
        <v>450000</v>
      </c>
      <c r="H117" s="27">
        <v>0</v>
      </c>
      <c r="I117" s="27">
        <v>0</v>
      </c>
      <c r="J117"/>
    </row>
    <row r="118" spans="2:10" s="124" customFormat="1">
      <c r="B118" s="27">
        <v>34</v>
      </c>
      <c r="C118" s="28" t="s">
        <v>91</v>
      </c>
      <c r="D118" s="28" t="s">
        <v>0</v>
      </c>
      <c r="E118" s="28" t="s">
        <v>77</v>
      </c>
      <c r="F118" s="28" t="s">
        <v>76</v>
      </c>
      <c r="G118" s="29">
        <v>2848839</v>
      </c>
      <c r="H118" s="27">
        <v>0</v>
      </c>
      <c r="I118" s="27">
        <v>9</v>
      </c>
      <c r="J118"/>
    </row>
    <row r="119" spans="2:10" s="124" customFormat="1">
      <c r="B119" s="27">
        <v>21</v>
      </c>
      <c r="C119" s="28" t="s">
        <v>91</v>
      </c>
      <c r="D119" s="28" t="s">
        <v>0</v>
      </c>
      <c r="E119" s="28" t="s">
        <v>77</v>
      </c>
      <c r="F119" s="28" t="s">
        <v>82</v>
      </c>
      <c r="G119" s="29">
        <v>6302694</v>
      </c>
      <c r="H119" s="27">
        <v>0</v>
      </c>
      <c r="I119" s="27">
        <v>21</v>
      </c>
      <c r="J119"/>
    </row>
    <row r="120" spans="2:10" s="124" customFormat="1">
      <c r="B120" s="27">
        <v>7</v>
      </c>
      <c r="C120" s="28" t="s">
        <v>97</v>
      </c>
      <c r="D120" s="28" t="s">
        <v>75</v>
      </c>
      <c r="E120" s="28" t="s">
        <v>6</v>
      </c>
      <c r="F120" s="28" t="s">
        <v>7</v>
      </c>
      <c r="G120" s="29">
        <v>1619860</v>
      </c>
      <c r="H120" s="27" t="s">
        <v>92</v>
      </c>
      <c r="I120" s="27" t="s">
        <v>92</v>
      </c>
      <c r="J120"/>
    </row>
    <row r="121" spans="2:10" s="124" customFormat="1">
      <c r="B121" s="27">
        <v>2</v>
      </c>
      <c r="C121" s="28" t="s">
        <v>97</v>
      </c>
      <c r="D121" s="28" t="s">
        <v>75</v>
      </c>
      <c r="E121" s="28" t="s">
        <v>6</v>
      </c>
      <c r="F121" s="28" t="s">
        <v>72</v>
      </c>
      <c r="G121" s="29">
        <v>0</v>
      </c>
      <c r="H121" s="27" t="s">
        <v>92</v>
      </c>
      <c r="I121" s="27" t="s">
        <v>92</v>
      </c>
      <c r="J121"/>
    </row>
    <row r="122" spans="2:10" s="124" customFormat="1">
      <c r="B122" s="27">
        <v>1</v>
      </c>
      <c r="C122" s="28" t="s">
        <v>97</v>
      </c>
      <c r="D122" s="28" t="s">
        <v>75</v>
      </c>
      <c r="E122" s="28" t="s">
        <v>8</v>
      </c>
      <c r="F122" s="28" t="s">
        <v>7</v>
      </c>
      <c r="G122" s="29">
        <v>323509</v>
      </c>
      <c r="H122" s="27">
        <v>0</v>
      </c>
      <c r="I122" s="27">
        <v>0</v>
      </c>
      <c r="J122"/>
    </row>
    <row r="123" spans="2:10" s="124" customFormat="1">
      <c r="B123" s="27">
        <v>15</v>
      </c>
      <c r="C123" s="28" t="s">
        <v>91</v>
      </c>
      <c r="D123" s="28" t="s">
        <v>75</v>
      </c>
      <c r="E123" s="28" t="s">
        <v>6</v>
      </c>
      <c r="F123" s="28" t="s">
        <v>76</v>
      </c>
      <c r="G123" s="29">
        <v>17124976</v>
      </c>
      <c r="H123" s="27">
        <v>0</v>
      </c>
      <c r="I123" s="27">
        <v>0</v>
      </c>
      <c r="J123"/>
    </row>
    <row r="124" spans="2:10" s="124" customFormat="1">
      <c r="B124" s="27">
        <v>4</v>
      </c>
      <c r="C124" s="28" t="s">
        <v>91</v>
      </c>
      <c r="D124" s="28" t="s">
        <v>75</v>
      </c>
      <c r="E124" s="28" t="s">
        <v>6</v>
      </c>
      <c r="F124" s="28" t="s">
        <v>82</v>
      </c>
      <c r="G124" s="29">
        <v>49657899</v>
      </c>
      <c r="H124" s="27">
        <v>0</v>
      </c>
      <c r="I124" s="27">
        <v>280</v>
      </c>
      <c r="J124"/>
    </row>
    <row r="125" spans="2:10" s="124" customFormat="1">
      <c r="B125" s="27">
        <v>2</v>
      </c>
      <c r="C125" s="28" t="s">
        <v>91</v>
      </c>
      <c r="D125" s="28" t="s">
        <v>75</v>
      </c>
      <c r="E125" s="28" t="s">
        <v>74</v>
      </c>
      <c r="F125" s="28" t="s">
        <v>76</v>
      </c>
      <c r="G125" s="29">
        <v>99320</v>
      </c>
      <c r="H125" s="27">
        <v>0</v>
      </c>
      <c r="I125" s="27">
        <v>0</v>
      </c>
      <c r="J125"/>
    </row>
    <row r="126" spans="2:10" s="124" customFormat="1">
      <c r="B126" s="27">
        <v>4</v>
      </c>
      <c r="C126" s="28" t="s">
        <v>91</v>
      </c>
      <c r="D126" s="28" t="s">
        <v>75</v>
      </c>
      <c r="E126" s="28" t="s">
        <v>8</v>
      </c>
      <c r="F126" s="28" t="s">
        <v>82</v>
      </c>
      <c r="G126" s="29">
        <v>22835006</v>
      </c>
      <c r="H126" s="27">
        <v>0</v>
      </c>
      <c r="I126" s="27">
        <v>177</v>
      </c>
      <c r="J126"/>
    </row>
    <row r="127" spans="2:10" s="21" customFormat="1">
      <c r="B127" s="27">
        <v>5</v>
      </c>
      <c r="C127" s="28" t="s">
        <v>91</v>
      </c>
      <c r="D127" s="28" t="s">
        <v>75</v>
      </c>
      <c r="E127" s="28" t="s">
        <v>77</v>
      </c>
      <c r="F127" s="28" t="s">
        <v>76</v>
      </c>
      <c r="G127" s="29">
        <v>691221</v>
      </c>
      <c r="H127" s="27">
        <v>0</v>
      </c>
      <c r="I127" s="27">
        <v>1</v>
      </c>
      <c r="J127"/>
    </row>
    <row r="128" spans="2:10" s="124" customFormat="1">
      <c r="B128" s="27">
        <v>10</v>
      </c>
      <c r="C128" s="28" t="s">
        <v>91</v>
      </c>
      <c r="D128" s="28" t="s">
        <v>75</v>
      </c>
      <c r="E128" s="28" t="s">
        <v>77</v>
      </c>
      <c r="F128" s="28" t="s">
        <v>82</v>
      </c>
      <c r="G128" s="29">
        <v>3148714</v>
      </c>
      <c r="H128" s="27">
        <v>0</v>
      </c>
      <c r="I128" s="27">
        <v>15</v>
      </c>
      <c r="J128"/>
    </row>
    <row r="129" spans="2:10" s="124" customFormat="1">
      <c r="B129" s="27">
        <v>19</v>
      </c>
      <c r="C129" s="28" t="s">
        <v>93</v>
      </c>
      <c r="D129" s="28" t="s">
        <v>75</v>
      </c>
      <c r="E129" s="28" t="s">
        <v>6</v>
      </c>
      <c r="F129" s="28" t="s">
        <v>94</v>
      </c>
      <c r="G129" s="29">
        <v>1988434</v>
      </c>
      <c r="H129" s="27" t="s">
        <v>92</v>
      </c>
      <c r="I129" s="27" t="s">
        <v>92</v>
      </c>
      <c r="J129"/>
    </row>
    <row r="130" spans="2:10" s="124" customFormat="1">
      <c r="B130" s="125">
        <f>SUM(B93:B129)</f>
        <v>566</v>
      </c>
      <c r="C130" s="30"/>
      <c r="D130" s="30"/>
      <c r="E130" s="30"/>
      <c r="F130" s="126" t="s">
        <v>98</v>
      </c>
      <c r="G130" s="127">
        <f>SUM(G93:G129)</f>
        <v>131074748</v>
      </c>
      <c r="H130" s="125">
        <f>SUM(H93:H129)</f>
        <v>17</v>
      </c>
      <c r="I130" s="125">
        <f>SUM(I93:I129)</f>
        <v>514</v>
      </c>
      <c r="J130"/>
    </row>
    <row r="131" spans="2:10" s="124" customFormat="1">
      <c r="B131"/>
      <c r="C131"/>
      <c r="D131"/>
      <c r="E131"/>
      <c r="F131"/>
      <c r="G131"/>
      <c r="H131"/>
      <c r="I131"/>
      <c r="J131"/>
    </row>
    <row r="132" spans="2:10" s="124" customFormat="1">
      <c r="B132"/>
      <c r="C132"/>
      <c r="D132"/>
      <c r="E132"/>
      <c r="F132"/>
      <c r="G132"/>
      <c r="H132"/>
      <c r="I132"/>
      <c r="J132"/>
    </row>
    <row r="133" spans="2:10" s="124" customFormat="1">
      <c r="B133"/>
      <c r="C133"/>
      <c r="D133"/>
      <c r="E133"/>
      <c r="F133"/>
      <c r="G133"/>
      <c r="H133"/>
      <c r="I133"/>
      <c r="J133"/>
    </row>
    <row r="134" spans="2:10" s="124" customFormat="1">
      <c r="B134" s="27">
        <v>21</v>
      </c>
      <c r="C134" s="28" t="s">
        <v>91</v>
      </c>
      <c r="D134" s="28" t="s">
        <v>0</v>
      </c>
      <c r="E134" s="28" t="s">
        <v>77</v>
      </c>
      <c r="F134" s="28" t="s">
        <v>82</v>
      </c>
      <c r="G134" s="29">
        <v>6302694</v>
      </c>
      <c r="H134" s="27">
        <v>0</v>
      </c>
      <c r="I134" s="27">
        <v>21</v>
      </c>
      <c r="J134"/>
    </row>
    <row r="135" spans="2:10" s="124" customFormat="1">
      <c r="B135" s="27">
        <v>10</v>
      </c>
      <c r="C135" s="28" t="s">
        <v>91</v>
      </c>
      <c r="D135" s="28" t="s">
        <v>75</v>
      </c>
      <c r="E135" s="28" t="s">
        <v>77</v>
      </c>
      <c r="F135" s="28" t="s">
        <v>82</v>
      </c>
      <c r="G135" s="29">
        <v>3148714</v>
      </c>
      <c r="H135" s="27">
        <v>0</v>
      </c>
      <c r="I135" s="27">
        <v>15</v>
      </c>
      <c r="J135"/>
    </row>
    <row r="136" spans="2:10" s="124" customFormat="1">
      <c r="B136" s="82">
        <f>SUM(B134:B135)</f>
        <v>31</v>
      </c>
      <c r="C136"/>
      <c r="D136"/>
      <c r="E136"/>
      <c r="F136"/>
      <c r="G136" s="122">
        <f t="shared" ref="G136:I136" si="11">SUM(G134:G135)</f>
        <v>9451408</v>
      </c>
      <c r="H136" s="82">
        <f t="shared" si="11"/>
        <v>0</v>
      </c>
      <c r="I136" s="82">
        <f t="shared" si="11"/>
        <v>36</v>
      </c>
      <c r="J136"/>
    </row>
    <row r="137" spans="2:10" s="124" customFormat="1">
      <c r="B137"/>
      <c r="C137"/>
      <c r="D137"/>
      <c r="E137"/>
      <c r="F137"/>
      <c r="G137" s="122"/>
      <c r="H137"/>
      <c r="I137"/>
      <c r="J137"/>
    </row>
    <row r="138" spans="2:10" s="124" customFormat="1">
      <c r="B138" s="27">
        <v>4</v>
      </c>
      <c r="C138" s="28" t="s">
        <v>91</v>
      </c>
      <c r="D138" s="28" t="s">
        <v>75</v>
      </c>
      <c r="E138" s="28" t="s">
        <v>6</v>
      </c>
      <c r="F138" s="28" t="s">
        <v>82</v>
      </c>
      <c r="G138" s="43">
        <v>49657899</v>
      </c>
      <c r="H138" s="27">
        <v>0</v>
      </c>
      <c r="I138" s="27">
        <v>280</v>
      </c>
      <c r="J138"/>
    </row>
    <row r="139" spans="2:10" s="124" customFormat="1">
      <c r="B139" s="27">
        <v>4</v>
      </c>
      <c r="C139" s="28" t="s">
        <v>91</v>
      </c>
      <c r="D139" s="28" t="s">
        <v>75</v>
      </c>
      <c r="E139" s="28" t="s">
        <v>8</v>
      </c>
      <c r="F139" s="28" t="s">
        <v>82</v>
      </c>
      <c r="G139" s="43">
        <v>22835006</v>
      </c>
      <c r="H139" s="27">
        <v>0</v>
      </c>
      <c r="I139" s="27">
        <v>177</v>
      </c>
      <c r="J139"/>
    </row>
    <row r="140" spans="2:10" s="21" customFormat="1">
      <c r="B140" s="82">
        <f>SUM(B138:B139)</f>
        <v>8</v>
      </c>
      <c r="C140"/>
      <c r="D140"/>
      <c r="E140"/>
      <c r="F140"/>
      <c r="G140" s="122">
        <f t="shared" ref="G140" si="12">SUM(G138:G139)</f>
        <v>72492905</v>
      </c>
      <c r="H140" s="82">
        <f t="shared" ref="H140" si="13">SUM(H138:H139)</f>
        <v>0</v>
      </c>
      <c r="I140" s="82">
        <f t="shared" ref="I140" si="14">SUM(I138:I139)</f>
        <v>457</v>
      </c>
      <c r="J140"/>
    </row>
    <row r="168" spans="7:7">
      <c r="G168" s="122"/>
    </row>
    <row r="169" spans="7:7">
      <c r="G169" s="122"/>
    </row>
    <row r="170" spans="7:7">
      <c r="G170" s="122"/>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33" sqref="A1:XFD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10" workbookViewId="0">
      <selection activeCell="A33" sqref="A1:XFD1048576"/>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Administrator</cp:lastModifiedBy>
  <cp:lastPrinted>2011-02-07T18:32:15Z</cp:lastPrinted>
  <dcterms:created xsi:type="dcterms:W3CDTF">2006-03-31T16:40:40Z</dcterms:created>
  <dcterms:modified xsi:type="dcterms:W3CDTF">2012-05-07T21:10:54Z</dcterms:modified>
</cp:coreProperties>
</file>