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15" windowWidth="14940" windowHeight="8640" activeTab="2"/>
  </bookViews>
  <sheets>
    <sheet name="SUMMARY" sheetId="1" r:id="rId1"/>
    <sheet name="JAN" sheetId="2" r:id="rId2"/>
    <sheet name="FEB" sheetId="3" r:id="rId3"/>
    <sheet name="MAR" sheetId="13" r:id="rId4"/>
    <sheet name="APR" sheetId="12" r:id="rId5"/>
    <sheet name="MAY" sheetId="11" r:id="rId6"/>
    <sheet name="JUN" sheetId="10" r:id="rId7"/>
    <sheet name="JUL" sheetId="9" r:id="rId8"/>
    <sheet name="AUG" sheetId="8" r:id="rId9"/>
    <sheet name="SEP" sheetId="7" r:id="rId10"/>
    <sheet name="OCT" sheetId="6" r:id="rId11"/>
    <sheet name="NOV" sheetId="5" r:id="rId12"/>
    <sheet name="DEC" sheetId="4" r:id="rId13"/>
  </sheets>
  <definedNames>
    <definedName name="_xlnm._FilterDatabase" localSheetId="3" hidden="1">MAR!$A$68:$T$103</definedName>
    <definedName name="csDesignMode">1</definedName>
    <definedName name="_xlnm.Print_Area" localSheetId="4">APR!#REF!</definedName>
    <definedName name="_xlnm.Print_Area" localSheetId="2">FEB!#REF!</definedName>
    <definedName name="_xlnm.Print_Area" localSheetId="1">#REF!</definedName>
    <definedName name="_xlnm.Print_Area" localSheetId="3">MAR!#REF!</definedName>
    <definedName name="_xlnm.Print_Area" localSheetId="11">NOV!#REF!</definedName>
    <definedName name="_xlnm.Print_Area" localSheetId="0">SUMMARY!$A$1:$J$14</definedName>
  </definedNames>
  <calcPr calcId="125725"/>
</workbook>
</file>

<file path=xl/calcChain.xml><?xml version="1.0" encoding="utf-8"?>
<calcChain xmlns="http://schemas.openxmlformats.org/spreadsheetml/2006/main">
  <c r="G3" i="1"/>
  <c r="F3"/>
  <c r="B2"/>
  <c r="I66" i="3"/>
  <c r="I68" s="1"/>
  <c r="H66"/>
  <c r="D3" i="1" s="1"/>
  <c r="G66" i="3"/>
  <c r="G68" s="1"/>
  <c r="B66"/>
  <c r="B3" i="1" s="1"/>
  <c r="I59" i="3"/>
  <c r="H59"/>
  <c r="G59"/>
  <c r="B59"/>
  <c r="I57"/>
  <c r="H57"/>
  <c r="G57"/>
  <c r="B57"/>
  <c r="I52"/>
  <c r="H52"/>
  <c r="G52"/>
  <c r="B52"/>
  <c r="I48"/>
  <c r="H48"/>
  <c r="G48"/>
  <c r="B48"/>
  <c r="I41"/>
  <c r="H41"/>
  <c r="G41"/>
  <c r="B41"/>
  <c r="I32"/>
  <c r="H32"/>
  <c r="G32"/>
  <c r="B32"/>
  <c r="I30"/>
  <c r="H30"/>
  <c r="G30"/>
  <c r="B30"/>
  <c r="I24"/>
  <c r="H24"/>
  <c r="G24"/>
  <c r="B24"/>
  <c r="I22"/>
  <c r="H22"/>
  <c r="G22"/>
  <c r="B22"/>
  <c r="G2" i="1"/>
  <c r="F2"/>
  <c r="I168" i="2"/>
  <c r="I164"/>
  <c r="I158"/>
  <c r="H158"/>
  <c r="G158"/>
  <c r="B158"/>
  <c r="I157"/>
  <c r="H157"/>
  <c r="G157"/>
  <c r="B157"/>
  <c r="I144"/>
  <c r="H144"/>
  <c r="G144"/>
  <c r="B144"/>
  <c r="I130"/>
  <c r="H130"/>
  <c r="G130"/>
  <c r="B130"/>
  <c r="I121"/>
  <c r="H121"/>
  <c r="G121"/>
  <c r="B121"/>
  <c r="K106"/>
  <c r="K107" s="1"/>
  <c r="J106"/>
  <c r="J107" s="1"/>
  <c r="G106"/>
  <c r="G107" s="1"/>
  <c r="E106"/>
  <c r="E107" s="1"/>
  <c r="K104"/>
  <c r="J104"/>
  <c r="G104"/>
  <c r="E104"/>
  <c r="K100"/>
  <c r="J100"/>
  <c r="G100"/>
  <c r="E100"/>
  <c r="K97"/>
  <c r="J97"/>
  <c r="G97"/>
  <c r="E97"/>
  <c r="K92"/>
  <c r="J92"/>
  <c r="G92"/>
  <c r="E92"/>
  <c r="G85"/>
  <c r="K85"/>
  <c r="J85"/>
  <c r="E85"/>
  <c r="K83"/>
  <c r="J83"/>
  <c r="G83"/>
  <c r="E83"/>
  <c r="B67"/>
  <c r="I67"/>
  <c r="E2" i="1" s="1"/>
  <c r="H67" i="2"/>
  <c r="D2" i="1" s="1"/>
  <c r="G67" i="2"/>
  <c r="C2" i="1" s="1"/>
  <c r="I59" i="2"/>
  <c r="H59"/>
  <c r="G59"/>
  <c r="B59"/>
  <c r="I55"/>
  <c r="H55"/>
  <c r="G55"/>
  <c r="B55"/>
  <c r="I50"/>
  <c r="H50"/>
  <c r="G50"/>
  <c r="B50"/>
  <c r="I45"/>
  <c r="H45"/>
  <c r="G45"/>
  <c r="B45"/>
  <c r="I40"/>
  <c r="H40"/>
  <c r="G40"/>
  <c r="B40"/>
  <c r="I31"/>
  <c r="H31"/>
  <c r="G31"/>
  <c r="B31"/>
  <c r="I28"/>
  <c r="H28"/>
  <c r="G28"/>
  <c r="B28"/>
  <c r="I22"/>
  <c r="H22"/>
  <c r="G22"/>
  <c r="B22"/>
  <c r="I20"/>
  <c r="H20"/>
  <c r="G20"/>
  <c r="B20"/>
  <c r="H3" i="1"/>
  <c r="H6"/>
  <c r="H9"/>
  <c r="H2"/>
  <c r="H5"/>
  <c r="I5" s="1"/>
  <c r="I6"/>
  <c r="H8"/>
  <c r="I8" s="1"/>
  <c r="H10"/>
  <c r="I10" s="1"/>
  <c r="H11"/>
  <c r="I11" s="1"/>
  <c r="H12"/>
  <c r="I12"/>
  <c r="H13"/>
  <c r="I13" s="1"/>
  <c r="B68" i="3" l="1"/>
  <c r="H68"/>
  <c r="C3" i="1"/>
  <c r="E3"/>
  <c r="G60" i="3"/>
  <c r="I60"/>
  <c r="B60"/>
  <c r="H60"/>
  <c r="G60" i="2"/>
  <c r="I60"/>
  <c r="B60"/>
  <c r="H60"/>
  <c r="G69"/>
  <c r="I69"/>
  <c r="B69"/>
  <c r="H69"/>
  <c r="I9" i="1"/>
  <c r="H7"/>
  <c r="F14"/>
  <c r="I7"/>
  <c r="H4"/>
  <c r="G14"/>
  <c r="I4"/>
  <c r="D14"/>
  <c r="I3"/>
  <c r="H14"/>
  <c r="C14" l="1"/>
  <c r="B14"/>
  <c r="I2"/>
  <c r="E14"/>
  <c r="E15" s="1"/>
  <c r="I14" l="1"/>
</calcChain>
</file>

<file path=xl/sharedStrings.xml><?xml version="1.0" encoding="utf-8"?>
<sst xmlns="http://schemas.openxmlformats.org/spreadsheetml/2006/main" count="1173" uniqueCount="303">
  <si>
    <t>FULL +</t>
  </si>
  <si>
    <t>MULTIFAMILY ADD/ALT</t>
  </si>
  <si>
    <t>sf new</t>
  </si>
  <si>
    <t>mf new</t>
  </si>
  <si>
    <t>OTHER UNITS</t>
  </si>
  <si>
    <t>FIELD</t>
  </si>
  <si>
    <t>CMRCL</t>
  </si>
  <si>
    <t>MECHANICAL</t>
  </si>
  <si>
    <t>MF</t>
  </si>
  <si>
    <t>FULL</t>
  </si>
  <si>
    <t>Grand Total</t>
  </si>
  <si>
    <t>PERMIT COUNT</t>
  </si>
  <si>
    <t>JAN</t>
  </si>
  <si>
    <t>FEB</t>
  </si>
  <si>
    <t>MAR</t>
  </si>
  <si>
    <t>APR</t>
  </si>
  <si>
    <t>MAY</t>
  </si>
  <si>
    <t>JUN</t>
  </si>
  <si>
    <t>JUL</t>
  </si>
  <si>
    <t>AUG</t>
  </si>
  <si>
    <t>SEP</t>
  </si>
  <si>
    <t>OCT</t>
  </si>
  <si>
    <t>NOV</t>
  </si>
  <si>
    <t>DEC</t>
  </si>
  <si>
    <t>TOTAL</t>
  </si>
  <si>
    <t>GRADING</t>
  </si>
  <si>
    <t>SEATTLE</t>
  </si>
  <si>
    <t>WA</t>
  </si>
  <si>
    <t>COMMERCIAL NEW</t>
  </si>
  <si>
    <t>48 hour FIELD</t>
  </si>
  <si>
    <t>48 HOUR FULL</t>
  </si>
  <si>
    <t>14 DAY FULL +</t>
  </si>
  <si>
    <t>42 DAY FULL C</t>
  </si>
  <si>
    <t>MONTHLY TOTAL</t>
  </si>
  <si>
    <t>NET</t>
  </si>
  <si>
    <t>ADD/ALT Total</t>
  </si>
  <si>
    <t>BLANKET Total</t>
  </si>
  <si>
    <t>DEMO Total</t>
  </si>
  <si>
    <t>GRADING Total</t>
  </si>
  <si>
    <t>MECHANICAL Total</t>
  </si>
  <si>
    <t>NEW Total</t>
  </si>
  <si>
    <t>NONE Total</t>
  </si>
  <si>
    <t>SPRINKLER Total</t>
  </si>
  <si>
    <t>TEMP Total</t>
  </si>
  <si>
    <t>COMMERCIAL ADD/ALT</t>
  </si>
  <si>
    <t>BLANKET TENNANT IMPROVEMENT</t>
  </si>
  <si>
    <t>MECHANICAL ONLY</t>
  </si>
  <si>
    <t>STEVE</t>
  </si>
  <si>
    <t>ALLEN</t>
  </si>
  <si>
    <t>98104</t>
  </si>
  <si>
    <t>LARRY</t>
  </si>
  <si>
    <t>ISSUE</t>
  </si>
  <si>
    <t>98101</t>
  </si>
  <si>
    <t>98121</t>
  </si>
  <si>
    <t>DAN</t>
  </si>
  <si>
    <t>KIRKLAND</t>
  </si>
  <si>
    <t>98033</t>
  </si>
  <si>
    <t>CITY OF SEATTLE</t>
  </si>
  <si>
    <t>DEPARTMENT OF PLANNING AND DEVELOPMENT</t>
  </si>
  <si>
    <t>ISSUED BUILDING DEVELOPMENT PERMITS</t>
  </si>
  <si>
    <t>JANUARY</t>
  </si>
  <si>
    <t>JODI</t>
  </si>
  <si>
    <t>26456 MARINE VIEW DR S</t>
  </si>
  <si>
    <t>DES MOINES</t>
  </si>
  <si>
    <t>98198</t>
  </si>
  <si>
    <t>BELLEVUE</t>
  </si>
  <si>
    <t>REMOVE</t>
  </si>
  <si>
    <t>98107</t>
  </si>
  <si>
    <t>MARLEEN</t>
  </si>
  <si>
    <t>JENSEN</t>
  </si>
  <si>
    <t>MULTIFAMILY NEW</t>
  </si>
  <si>
    <t>NONE</t>
  </si>
  <si>
    <t>SPRINKLER</t>
  </si>
  <si>
    <t>IND</t>
  </si>
  <si>
    <t>INST</t>
  </si>
  <si>
    <t>FULL C</t>
  </si>
  <si>
    <t>ADD/ALT</t>
  </si>
  <si>
    <t>SF/D</t>
  </si>
  <si>
    <t>BEST VALUE</t>
  </si>
  <si>
    <t>DEMO</t>
  </si>
  <si>
    <t>YTD</t>
  </si>
  <si>
    <t>TEMP</t>
  </si>
  <si>
    <t>NEW</t>
  </si>
  <si>
    <t>Permit Count</t>
  </si>
  <si>
    <t>AP Type</t>
  </si>
  <si>
    <t>Work Type</t>
  </si>
  <si>
    <t>Dept of Commerce</t>
  </si>
  <si>
    <t>Action/Decision Type</t>
  </si>
  <si>
    <t>DPD Actual Value</t>
  </si>
  <si>
    <t>Units Removed</t>
  </si>
  <si>
    <t>Units Added</t>
  </si>
  <si>
    <t>3001 - CONSTRUCTN</t>
  </si>
  <si>
    <t>0</t>
  </si>
  <si>
    <t>3003 - BLANKET</t>
  </si>
  <si>
    <t>CHILD</t>
  </si>
  <si>
    <t>3002 - DEMO</t>
  </si>
  <si>
    <t>3005 - SITE WORK</t>
  </si>
  <si>
    <t>1004 - MECHANICAL</t>
  </si>
  <si>
    <t>Sum:</t>
  </si>
  <si>
    <t>Issued Permit Count</t>
  </si>
  <si>
    <t>Permit Nbr</t>
  </si>
  <si>
    <t>DPD Best Value</t>
  </si>
  <si>
    <t>Site Address</t>
  </si>
  <si>
    <t>Project Description</t>
  </si>
  <si>
    <t>Primary Contact First Name</t>
  </si>
  <si>
    <t>Primary Contact Last Name</t>
  </si>
  <si>
    <t>Primary Contact Address</t>
  </si>
  <si>
    <t>Primary Contact City</t>
  </si>
  <si>
    <t>Primary Contact State</t>
  </si>
  <si>
    <t>Primary Contact Zip</t>
  </si>
  <si>
    <t>Primary Contact Phone</t>
  </si>
  <si>
    <t>APPL Complete Date</t>
  </si>
  <si>
    <t>Permit Issue Date</t>
  </si>
  <si>
    <t>6296009</t>
  </si>
  <si>
    <t xml:space="preserve">1140 NW 53RD ST </t>
  </si>
  <si>
    <t>alterations to existing commercial building and addition of accesible lobby building between existing commercial structures, per plan</t>
  </si>
  <si>
    <t>MARK A</t>
  </si>
  <si>
    <t>WARD</t>
  </si>
  <si>
    <t>1936 1ST AVE S</t>
  </si>
  <si>
    <t>98134</t>
  </si>
  <si>
    <t xml:space="preserve">(206)274-8020      </t>
  </si>
  <si>
    <t>6302206</t>
  </si>
  <si>
    <t>5309  22ND AVE NW</t>
  </si>
  <si>
    <t>Construct tenant improvements to existing commercial building for upper floor restaurant, per plan.</t>
  </si>
  <si>
    <t>SHANE</t>
  </si>
  <si>
    <t>OPPER</t>
  </si>
  <si>
    <t>2219 NW MARKET ST</t>
  </si>
  <si>
    <t xml:space="preserve">(206)265-0806    </t>
  </si>
  <si>
    <t>6302333</t>
  </si>
  <si>
    <t>1531  UTAH AVE S</t>
  </si>
  <si>
    <t>Construction alterations to the 6th floor of existing commercial building per plan.</t>
  </si>
  <si>
    <t>KRIPPAEHNE</t>
  </si>
  <si>
    <t>5209 LAKE WASHINGTON BLVD NE, STE 200</t>
  </si>
  <si>
    <t xml:space="preserve">(425)827-2100    </t>
  </si>
  <si>
    <t>6261693</t>
  </si>
  <si>
    <t xml:space="preserve">1305  ALASKAN WAY </t>
  </si>
  <si>
    <t>Install ferris wheel for outdoor sports facility (Pier 57) per plans.</t>
  </si>
  <si>
    <t>JIM</t>
  </si>
  <si>
    <t>TRUEBLOOD</t>
  </si>
  <si>
    <t>PO BOX 595</t>
  </si>
  <si>
    <t>ISSAQUAH</t>
  </si>
  <si>
    <t>98027</t>
  </si>
  <si>
    <t xml:space="preserve">(425)557-0779      </t>
  </si>
  <si>
    <t>6273338</t>
  </si>
  <si>
    <t xml:space="preserve">1401  2ND AVE </t>
  </si>
  <si>
    <t>Change use from office to retail for Target Store on levels 1,2,3 and basement levels A,B &amp; C parking with rooftop mechanical and tower support, elevator installations, interior alterations throughout floors 1-3, parking level elevator lobbies, and new exterior cladding systems, per plans.</t>
  </si>
  <si>
    <t>PATRICK</t>
  </si>
  <si>
    <t>FARLEY</t>
  </si>
  <si>
    <t>1110 112TH AVE NE STE 500</t>
  </si>
  <si>
    <t>98004</t>
  </si>
  <si>
    <t xml:space="preserve">(425)463-1359    </t>
  </si>
  <si>
    <t>6282354</t>
  </si>
  <si>
    <t>1100  EASTLAKE AVE E</t>
  </si>
  <si>
    <t>Change of use &amp; occupancy from office/retail to office/laboratory and construct tenant improvements to existing commercial building on floors 1-5, and occupy per plan (shell only space E1-300, floor 1).</t>
  </si>
  <si>
    <t>GAVIN</t>
  </si>
  <si>
    <t>SMITH</t>
  </si>
  <si>
    <t>1221 2ND AV STE 200</t>
  </si>
  <si>
    <t xml:space="preserve">(206)381-6033    </t>
  </si>
  <si>
    <t>6283656</t>
  </si>
  <si>
    <t>14027  LAKE CITY WAY NE</t>
  </si>
  <si>
    <t>Shoring and excavation for construction of a mixed use building, per plan.</t>
  </si>
  <si>
    <t>2715 67TH CT. SE</t>
  </si>
  <si>
    <t>AUBURN</t>
  </si>
  <si>
    <t>98092</t>
  </si>
  <si>
    <t xml:space="preserve">(206)915-5820      </t>
  </si>
  <si>
    <t>6287241</t>
  </si>
  <si>
    <t>5933  6TH AVE S</t>
  </si>
  <si>
    <t>Construct substantial alteration to existing warehouse/office building including mechanical &amp; envelope upgrades and high-pile storage, per plan.</t>
  </si>
  <si>
    <t>RANDY</t>
  </si>
  <si>
    <t>MORGAN</t>
  </si>
  <si>
    <t>1326 5TH AVE #500</t>
  </si>
  <si>
    <t xml:space="preserve">(206)587-7120    </t>
  </si>
  <si>
    <t>6292232</t>
  </si>
  <si>
    <t xml:space="preserve">1201  9TH AVE </t>
  </si>
  <si>
    <t>Tenant improvements to ground, 1st and 3rd floor R&amp;D laboratory, per plan. Project includes revisions to mechanical system.</t>
  </si>
  <si>
    <t>BEVERLY</t>
  </si>
  <si>
    <t>TIEDJE</t>
  </si>
  <si>
    <t>710 2ND AVENUE</t>
  </si>
  <si>
    <t xml:space="preserve">(206)245-2076      </t>
  </si>
  <si>
    <t>6297358</t>
  </si>
  <si>
    <t xml:space="preserve">1415  5TH AVE </t>
  </si>
  <si>
    <t>Structural &amp; non-structural alterations to 4th floor of existing Red Lion Hotel building including changing occupancy to meeting rooms and new stair construction to 3rd floor, occupy per plan.</t>
  </si>
  <si>
    <t>HEATHER</t>
  </si>
  <si>
    <t>HAYES</t>
  </si>
  <si>
    <t>117 S MAIN ST  SUITE 400</t>
  </si>
  <si>
    <t xml:space="preserve">(206)576-1654      </t>
  </si>
  <si>
    <t>6297563</t>
  </si>
  <si>
    <t xml:space="preserve">1900  5TH AVE </t>
  </si>
  <si>
    <t>Alterations to existing building 1st 2nd and 3rd floors, per plans. Change use from restaurant to meeting rooms on portion of 1st floor and 3rd floor mezzanine. Maintian existing restuarant in portion of north and south 2nd floor. (Westin Hotel)</t>
  </si>
  <si>
    <t>JASON</t>
  </si>
  <si>
    <t>DARDIS</t>
  </si>
  <si>
    <t>901 5TH AVE   SUITE 700</t>
  </si>
  <si>
    <t>98164</t>
  </si>
  <si>
    <t xml:space="preserve">(206)461-6078    </t>
  </si>
  <si>
    <t>6298794</t>
  </si>
  <si>
    <t>8745  GREENWOOD AVE N</t>
  </si>
  <si>
    <t>Remove and replace siding, windows, doors, roofing, decks and deck railings at existing condominium building per plans.</t>
  </si>
  <si>
    <t>KYLE</t>
  </si>
  <si>
    <t>RUDKIN</t>
  </si>
  <si>
    <t>710 2ND AVE SUITE 820</t>
  </si>
  <si>
    <t xml:space="preserve">(206)682-9722      </t>
  </si>
  <si>
    <t>6300066</t>
  </si>
  <si>
    <t xml:space="preserve">1201  3RD AVE </t>
  </si>
  <si>
    <t>Blanket Permit for interior non-structural alterations to Union Bank floor 9</t>
  </si>
  <si>
    <t>CHIEN</t>
  </si>
  <si>
    <t>CHEN</t>
  </si>
  <si>
    <t>909 112TH AVE NE</t>
  </si>
  <si>
    <t xml:space="preserve">(425)641-9200 x    </t>
  </si>
  <si>
    <t>6303295</t>
  </si>
  <si>
    <t xml:space="preserve">2001  8TH AVE </t>
  </si>
  <si>
    <t>Blanket permit for interior non-structural alterations to Amazon West 8th, Flrs 15-24</t>
  </si>
  <si>
    <t>1001 4TH AVE STE  440</t>
  </si>
  <si>
    <t xml:space="preserve">(206)264-9195    </t>
  </si>
  <si>
    <t>6303298</t>
  </si>
  <si>
    <t>Blanket permit for interior non-structural alterations for Amazon West 8th, Flrs 7-10</t>
  </si>
  <si>
    <t>6303551</t>
  </si>
  <si>
    <t xml:space="preserve">1301  2ND AVE </t>
  </si>
  <si>
    <t>Blanket Permit Commercial TI on floors 17, 41 and 42 (Boeing Co).</t>
  </si>
  <si>
    <t>MARK</t>
  </si>
  <si>
    <t>CLEMENT</t>
  </si>
  <si>
    <t>P O BOX 3707 MC 1W-09</t>
  </si>
  <si>
    <t>98124-2207</t>
  </si>
  <si>
    <t xml:space="preserve">(206)617-2944      </t>
  </si>
  <si>
    <t>6304714</t>
  </si>
  <si>
    <t xml:space="preserve">87  LENORA ST </t>
  </si>
  <si>
    <t>Blanket Permit for interior non-structural alterations to 3rd floor.</t>
  </si>
  <si>
    <t>MATT</t>
  </si>
  <si>
    <t>RUMBAUGH</t>
  </si>
  <si>
    <t>2201 6TH AV SUITE 1405</t>
  </si>
  <si>
    <t xml:space="preserve">(206)441- 422 x    </t>
  </si>
  <si>
    <t>6307244</t>
  </si>
  <si>
    <t>130  QUEEN ANNE AVE N</t>
  </si>
  <si>
    <t>Blanket Permit for interior non-structural alterations for Seattle Housing Authority floors 1,3,4, &amp; 5.</t>
  </si>
  <si>
    <t>1000 2ND AVE</t>
  </si>
  <si>
    <t xml:space="preserve">(206)467-7600 x    </t>
  </si>
  <si>
    <t>6301973</t>
  </si>
  <si>
    <t>Demo existing VAV boxes &amp; low pressure ductwork, installing new &amp; relocated VAV boxes to accomodate new floor plan while reusing existing floor by floor air handling units and medium pressure ductwork. New exhaust systems for new toilet room, installing small chilled water fan coils serving IDF rooms per plans.</t>
  </si>
  <si>
    <t>JESICA</t>
  </si>
  <si>
    <t>ROGERS</t>
  </si>
  <si>
    <t>1221 2ND AVE NORTH</t>
  </si>
  <si>
    <t>KENT</t>
  </si>
  <si>
    <t>98032</t>
  </si>
  <si>
    <t xml:space="preserve">(253)796-5814      </t>
  </si>
  <si>
    <t>6304284</t>
  </si>
  <si>
    <t>Chilled water fan coil units (office areas); chill water FCU serving the UPS room ; fan termainal VAV units; low pressure duct; transfer fans; HVAC chilled water piping; Relief fans per plans.</t>
  </si>
  <si>
    <t>KAREN</t>
  </si>
  <si>
    <t>GEORGE</t>
  </si>
  <si>
    <t>9322 14TH AVE S</t>
  </si>
  <si>
    <t>98108</t>
  </si>
  <si>
    <t xml:space="preserve">(206)812-7678    </t>
  </si>
  <si>
    <t>6305486</t>
  </si>
  <si>
    <t>Chilled water fan coil units; chill water FCU serving the UPS room; fan termainal VAV units; low pressure duct; transfer fans; HVAC chilled water piping; serving fan coils</t>
  </si>
  <si>
    <t>6305550</t>
  </si>
  <si>
    <t>201  BOREN AVE N</t>
  </si>
  <si>
    <t>Installing VAV boxes/ ceiling exhausts fans; associated ductwork and diffusers on floors 1-11 per plan</t>
  </si>
  <si>
    <t>THOMAS</t>
  </si>
  <si>
    <t>5005 3RD AVE S</t>
  </si>
  <si>
    <t xml:space="preserve">(206)763-4819    </t>
  </si>
  <si>
    <t>6147847</t>
  </si>
  <si>
    <t xml:space="preserve">1435  34TH AVE </t>
  </si>
  <si>
    <t>Establish use for and construct mixed use structure (containing live/work units) and carport, occupy per plans.</t>
  </si>
  <si>
    <t>SUSAN</t>
  </si>
  <si>
    <t>JONES</t>
  </si>
  <si>
    <t>911 WESTERN AVENUE SUITE 440</t>
  </si>
  <si>
    <t xml:space="preserve">(206)624-9966      </t>
  </si>
  <si>
    <t>6191444</t>
  </si>
  <si>
    <t xml:space="preserve">2601 NE 46TH ST </t>
  </si>
  <si>
    <t>Phased project:  Construction of a retail and restaurant building and partially occupy, per plan</t>
  </si>
  <si>
    <t>HARMON</t>
  </si>
  <si>
    <t>1420 5TH AVE, SUITE 2400</t>
  </si>
  <si>
    <t xml:space="preserve">(206)623-4646    </t>
  </si>
  <si>
    <t>6289030</t>
  </si>
  <si>
    <t>717  DEXTER AVE N</t>
  </si>
  <si>
    <t>Phased project: Construction of a residential and retail building and occupy, per plan</t>
  </si>
  <si>
    <t>PATTERSON-O'HARE</t>
  </si>
  <si>
    <t xml:space="preserve">(425)681-4718    </t>
  </si>
  <si>
    <t>6133913</t>
  </si>
  <si>
    <t xml:space="preserve">1431 NW 62ND ST </t>
  </si>
  <si>
    <t>LFD TRAO LICENCE ISSUED JAN 9 2012 Establish use as multifamily and construct 6 plex with covered parking occupy per plan.</t>
  </si>
  <si>
    <t>WILLIAM</t>
  </si>
  <si>
    <t>PAGE</t>
  </si>
  <si>
    <t>PO BOX 665</t>
  </si>
  <si>
    <t>FREELAND</t>
  </si>
  <si>
    <t>98249</t>
  </si>
  <si>
    <t xml:space="preserve">(360)341-1958      </t>
  </si>
  <si>
    <t>6281021</t>
  </si>
  <si>
    <t xml:space="preserve">315  10TH AVE </t>
  </si>
  <si>
    <t>Establish use as a multi-family structure.  Construct boarding house and occupy, per plans.</t>
  </si>
  <si>
    <t>JAY</t>
  </si>
  <si>
    <t>JANETTE</t>
  </si>
  <si>
    <t>5215 BALLARD AVE NW SUITE 4</t>
  </si>
  <si>
    <t xml:space="preserve">(206)919-2624      </t>
  </si>
  <si>
    <t>6241859</t>
  </si>
  <si>
    <t xml:space="preserve">1301  ALASKAN WAY </t>
  </si>
  <si>
    <t>Replace piles and repair northwest and north side of existing pier per plans.</t>
  </si>
  <si>
    <t>KRISTIN</t>
  </si>
  <si>
    <t>NOREEN</t>
  </si>
  <si>
    <t>24916 133RD WAY SE</t>
  </si>
  <si>
    <t xml:space="preserve">(360)920-8410    </t>
  </si>
  <si>
    <t>OTHER PERMITS</t>
  </si>
  <si>
    <t>FEBRUARY</t>
  </si>
  <si>
    <t>ADD</t>
  </si>
  <si>
    <t>Action/
Decision Type</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</si>
</sst>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_(* #,##0_);_(* \(#,##0\);_(* &quot;-&quot;??_);_(@_)"/>
    <numFmt numFmtId="165" formatCode="#,##0;#,##0;0"/>
    <numFmt numFmtId="166" formatCode="\$#,##0.00;[Red]&quot;($&quot;#,##0.00\);\$0.00"/>
    <numFmt numFmtId="167" formatCode="m/d/yy"/>
  </numFmts>
  <fonts count="28">
    <font>
      <sz val="10"/>
      <name val="Arial"/>
    </font>
    <font>
      <sz val="10"/>
      <name val="Arial"/>
      <family val="2"/>
    </font>
    <font>
      <sz val="8"/>
      <name val="Arial"/>
      <family val="2"/>
    </font>
    <font>
      <b/>
      <sz val="10"/>
      <name val="MS Sans Serif"/>
      <family val="2"/>
    </font>
    <font>
      <b/>
      <sz val="10"/>
      <name val="Arial"/>
      <family val="2"/>
    </font>
    <font>
      <b/>
      <sz val="10"/>
      <name val="MS Sans Serif"/>
      <family val="2"/>
    </font>
    <font>
      <b/>
      <sz val="10"/>
      <name val="Arial"/>
      <family val="2"/>
    </font>
    <font>
      <b/>
      <sz val="9"/>
      <color indexed="9"/>
      <name val="Arial"/>
      <family val="2"/>
    </font>
    <font>
      <sz val="8"/>
      <color indexed="8"/>
      <name val="Arial"/>
      <family val="2"/>
    </font>
    <font>
      <b/>
      <sz val="8"/>
      <color indexed="8"/>
      <name val="Arial"/>
      <family val="2"/>
    </font>
    <font>
      <sz val="10"/>
      <color rgb="FFFF0000"/>
      <name val="Arial"/>
      <family val="2"/>
    </font>
    <font>
      <b/>
      <sz val="10"/>
      <color rgb="FF002060"/>
      <name val="MS Sans Serif"/>
      <family val="2"/>
    </font>
    <font>
      <sz val="9"/>
      <color rgb="FF002060"/>
      <name val="Arial"/>
      <family val="2"/>
    </font>
    <font>
      <sz val="10"/>
      <color rgb="FF002060"/>
      <name val="Arial"/>
      <family val="2"/>
    </font>
    <font>
      <b/>
      <sz val="8"/>
      <color indexed="9"/>
      <name val="Arial"/>
      <family val="2"/>
    </font>
    <font>
      <sz val="8"/>
      <color rgb="FF002060"/>
      <name val="Arial"/>
      <family val="2"/>
    </font>
    <font>
      <b/>
      <sz val="8"/>
      <color rgb="FF002060"/>
      <name val="Arial"/>
      <family val="2"/>
    </font>
    <font>
      <b/>
      <sz val="10"/>
      <color rgb="FF002060"/>
      <name val="Arial"/>
      <family val="2"/>
    </font>
    <font>
      <b/>
      <sz val="9"/>
      <color indexed="8"/>
      <name val="Arial"/>
      <family val="2"/>
    </font>
    <font>
      <sz val="8"/>
      <color rgb="FFFF0000"/>
      <name val="Arial"/>
      <family val="2"/>
    </font>
    <font>
      <sz val="9"/>
      <name val="Arial"/>
      <family val="2"/>
    </font>
    <font>
      <b/>
      <sz val="9"/>
      <name val="Arial"/>
      <family val="2"/>
    </font>
    <font>
      <b/>
      <sz val="9"/>
      <color rgb="FFFF0000"/>
      <name val="Arial"/>
      <family val="2"/>
    </font>
    <font>
      <b/>
      <sz val="9"/>
      <color rgb="FF002060"/>
      <name val="MS Sans Serif"/>
      <family val="2"/>
    </font>
    <font>
      <b/>
      <sz val="10"/>
      <color indexed="9"/>
      <name val="Arial"/>
      <family val="2"/>
    </font>
    <font>
      <sz val="10"/>
      <color indexed="8"/>
      <name val="Arial"/>
      <family val="2"/>
    </font>
    <font>
      <b/>
      <sz val="10"/>
      <color rgb="FFFF0000"/>
      <name val="Arial"/>
      <family val="2"/>
    </font>
    <font>
      <b/>
      <sz val="10"/>
      <color indexed="8"/>
      <name val="Arial"/>
      <family val="2"/>
    </font>
  </fonts>
  <fills count="4">
    <fill>
      <patternFill patternType="none"/>
    </fill>
    <fill>
      <patternFill patternType="gray125"/>
    </fill>
    <fill>
      <patternFill patternType="solid">
        <fgColor indexed="54"/>
        <bgColor indexed="9"/>
      </patternFill>
    </fill>
    <fill>
      <patternFill patternType="solid">
        <fgColor indexed="9"/>
        <bgColor indexed="9"/>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8"/>
      </left>
      <right/>
      <top style="thin">
        <color indexed="8"/>
      </top>
      <bottom/>
      <diagonal/>
    </border>
    <border>
      <left style="thin">
        <color indexed="8"/>
      </left>
      <right/>
      <top/>
      <bottom/>
      <diagonal/>
    </border>
    <border>
      <left style="thin">
        <color indexed="31"/>
      </left>
      <right style="thin">
        <color indexed="31"/>
      </right>
      <top style="thin">
        <color indexed="31"/>
      </top>
      <bottom style="thin">
        <color indexed="31"/>
      </bottom>
      <diagonal/>
    </border>
    <border>
      <left style="medium">
        <color indexed="64"/>
      </left>
      <right style="medium">
        <color indexed="64"/>
      </right>
      <top style="medium">
        <color indexed="64"/>
      </top>
      <bottom style="medium">
        <color indexed="64"/>
      </bottom>
      <diagonal/>
    </border>
    <border>
      <left style="thin">
        <color indexed="31"/>
      </left>
      <right style="thin">
        <color indexed="31"/>
      </right>
      <top style="thin">
        <color indexed="31"/>
      </top>
      <bottom/>
      <diagonal/>
    </border>
    <border>
      <left/>
      <right style="thin">
        <color indexed="31"/>
      </right>
      <top style="thin">
        <color indexed="31"/>
      </top>
      <bottom style="thin">
        <color indexed="31"/>
      </bottom>
      <diagonal/>
    </border>
    <border>
      <left style="thin">
        <color indexed="31"/>
      </left>
      <right/>
      <top style="thin">
        <color indexed="31"/>
      </top>
      <bottom style="thin">
        <color indexed="3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30">
    <xf numFmtId="0" fontId="0" fillId="0" borderId="0" xfId="0"/>
    <xf numFmtId="0" fontId="3" fillId="0" borderId="0" xfId="0" applyFont="1"/>
    <xf numFmtId="0" fontId="0" fillId="0" borderId="0" xfId="0" applyFill="1"/>
    <xf numFmtId="44" fontId="0" fillId="0" borderId="0" xfId="2" applyFont="1" applyFill="1" applyBorder="1"/>
    <xf numFmtId="0" fontId="0" fillId="0" borderId="0" xfId="0" applyBorder="1"/>
    <xf numFmtId="0" fontId="6" fillId="0" borderId="4" xfId="0" applyFont="1" applyBorder="1"/>
    <xf numFmtId="0" fontId="4" fillId="0" borderId="1" xfId="0" applyFont="1" applyBorder="1"/>
    <xf numFmtId="0" fontId="4" fillId="0" borderId="2" xfId="0" applyFont="1" applyBorder="1"/>
    <xf numFmtId="0" fontId="0" fillId="0" borderId="2" xfId="0" applyBorder="1"/>
    <xf numFmtId="0" fontId="0" fillId="0" borderId="3" xfId="0" applyBorder="1"/>
    <xf numFmtId="0" fontId="4" fillId="0" borderId="4" xfId="0" applyFont="1" applyBorder="1"/>
    <xf numFmtId="0" fontId="4" fillId="0" borderId="0" xfId="0" applyFont="1" applyBorder="1"/>
    <xf numFmtId="0" fontId="0" fillId="0" borderId="5" xfId="0" applyBorder="1"/>
    <xf numFmtId="0" fontId="0" fillId="0" borderId="0" xfId="0" applyFont="1" applyBorder="1"/>
    <xf numFmtId="17" fontId="5" fillId="0" borderId="4" xfId="0" applyNumberFormat="1" applyFont="1" applyBorder="1"/>
    <xf numFmtId="0" fontId="5" fillId="0" borderId="6" xfId="0" applyFont="1" applyBorder="1"/>
    <xf numFmtId="164" fontId="6" fillId="0" borderId="7" xfId="0" applyNumberFormat="1" applyFont="1" applyBorder="1"/>
    <xf numFmtId="0" fontId="3" fillId="0" borderId="7" xfId="0" quotePrefix="1" applyNumberFormat="1" applyFont="1" applyFill="1" applyBorder="1"/>
    <xf numFmtId="44" fontId="6" fillId="0" borderId="7" xfId="2" applyFont="1" applyBorder="1"/>
    <xf numFmtId="0" fontId="0" fillId="0" borderId="0" xfId="0" applyNumberFormat="1"/>
    <xf numFmtId="0" fontId="6" fillId="0" borderId="0" xfId="0" applyFont="1"/>
    <xf numFmtId="0" fontId="4" fillId="0" borderId="0" xfId="0" applyFont="1"/>
    <xf numFmtId="44" fontId="6" fillId="0" borderId="0" xfId="2" applyFont="1"/>
    <xf numFmtId="44" fontId="6" fillId="0" borderId="4" xfId="2" applyFont="1" applyFill="1" applyBorder="1"/>
    <xf numFmtId="164" fontId="6" fillId="0" borderId="0" xfId="1" applyNumberFormat="1" applyFont="1" applyFill="1" applyBorder="1"/>
    <xf numFmtId="0" fontId="6" fillId="0" borderId="0" xfId="0" applyNumberFormat="1" applyFont="1"/>
    <xf numFmtId="0" fontId="7" fillId="2" borderId="10" xfId="0" applyFont="1" applyFill="1" applyBorder="1" applyAlignment="1">
      <alignment horizontal="left" wrapText="1"/>
    </xf>
    <xf numFmtId="165" fontId="8" fillId="3" borderId="10" xfId="0" applyNumberFormat="1" applyFont="1" applyFill="1" applyBorder="1" applyAlignment="1">
      <alignment horizontal="right" wrapText="1"/>
    </xf>
    <xf numFmtId="0" fontId="8" fillId="3" borderId="10" xfId="0" applyFont="1" applyFill="1" applyBorder="1" applyAlignment="1">
      <alignment horizontal="left" wrapText="1"/>
    </xf>
    <xf numFmtId="166" fontId="8" fillId="3" borderId="10" xfId="0" applyNumberFormat="1" applyFont="1" applyFill="1" applyBorder="1" applyAlignment="1">
      <alignment horizontal="right" wrapText="1"/>
    </xf>
    <xf numFmtId="0" fontId="3" fillId="0" borderId="8" xfId="0" applyNumberFormat="1" applyFont="1" applyBorder="1"/>
    <xf numFmtId="165" fontId="9" fillId="3" borderId="10" xfId="0" applyNumberFormat="1" applyFont="1" applyFill="1" applyBorder="1" applyAlignment="1">
      <alignment horizontal="right" wrapText="1"/>
    </xf>
    <xf numFmtId="0" fontId="9" fillId="3" borderId="10" xfId="0" applyFont="1" applyFill="1" applyBorder="1" applyAlignment="1">
      <alignment horizontal="left" wrapText="1"/>
    </xf>
    <xf numFmtId="0" fontId="3" fillId="0" borderId="8" xfId="0" applyFont="1" applyBorder="1"/>
    <xf numFmtId="0" fontId="3" fillId="0" borderId="9" xfId="0" applyFont="1" applyBorder="1"/>
    <xf numFmtId="0" fontId="3" fillId="0" borderId="0" xfId="0" applyFont="1" applyBorder="1"/>
    <xf numFmtId="0" fontId="10" fillId="0" borderId="0" xfId="0" applyFont="1"/>
    <xf numFmtId="0" fontId="11" fillId="0" borderId="0" xfId="0" applyFont="1" applyBorder="1"/>
    <xf numFmtId="165" fontId="12" fillId="3" borderId="10" xfId="0" applyNumberFormat="1" applyFont="1" applyFill="1" applyBorder="1" applyAlignment="1">
      <alignment horizontal="right" vertical="center"/>
    </xf>
    <xf numFmtId="0" fontId="12" fillId="3" borderId="10" xfId="0" applyFont="1" applyFill="1" applyBorder="1" applyAlignment="1">
      <alignment horizontal="left" vertical="center"/>
    </xf>
    <xf numFmtId="0" fontId="12" fillId="3" borderId="10" xfId="0" applyFont="1" applyFill="1" applyBorder="1" applyAlignment="1">
      <alignment horizontal="right" vertical="center"/>
    </xf>
    <xf numFmtId="0" fontId="13" fillId="0" borderId="0" xfId="0" applyFont="1"/>
    <xf numFmtId="44" fontId="8" fillId="3" borderId="10" xfId="2" applyFont="1" applyFill="1" applyBorder="1" applyAlignment="1">
      <alignment horizontal="right" wrapText="1"/>
    </xf>
    <xf numFmtId="44" fontId="9" fillId="3" borderId="10" xfId="2" applyFont="1" applyFill="1" applyBorder="1" applyAlignment="1">
      <alignment horizontal="right" wrapText="1"/>
    </xf>
    <xf numFmtId="44" fontId="0" fillId="0" borderId="2" xfId="2" applyFont="1" applyBorder="1" applyAlignment="1"/>
    <xf numFmtId="44" fontId="0" fillId="0" borderId="0" xfId="2" applyFont="1" applyBorder="1" applyAlignment="1"/>
    <xf numFmtId="44" fontId="7" fillId="2" borderId="10" xfId="2" applyFont="1" applyFill="1" applyBorder="1" applyAlignment="1">
      <alignment wrapText="1"/>
    </xf>
    <xf numFmtId="44" fontId="8" fillId="3" borderId="10" xfId="2" applyFont="1" applyFill="1" applyBorder="1" applyAlignment="1">
      <alignment wrapText="1"/>
    </xf>
    <xf numFmtId="44" fontId="9" fillId="3" borderId="10" xfId="2" applyFont="1" applyFill="1" applyBorder="1" applyAlignment="1">
      <alignment wrapText="1"/>
    </xf>
    <xf numFmtId="44" fontId="0" fillId="0" borderId="0" xfId="2" applyFont="1" applyAlignment="1"/>
    <xf numFmtId="44" fontId="6" fillId="0" borderId="0" xfId="2" applyFont="1" applyFill="1" applyBorder="1" applyAlignment="1"/>
    <xf numFmtId="44" fontId="6" fillId="0" borderId="7" xfId="2" applyFont="1" applyBorder="1" applyAlignment="1"/>
    <xf numFmtId="44" fontId="12" fillId="3" borderId="10" xfId="2" applyFont="1" applyFill="1" applyBorder="1" applyAlignment="1"/>
    <xf numFmtId="44" fontId="0" fillId="0" borderId="0" xfId="0" applyNumberFormat="1"/>
    <xf numFmtId="164" fontId="0" fillId="0" borderId="0" xfId="1" applyNumberFormat="1" applyFont="1"/>
    <xf numFmtId="0" fontId="14" fillId="2" borderId="10" xfId="0" applyFont="1" applyFill="1" applyBorder="1" applyAlignment="1">
      <alignment horizontal="left" vertical="top" wrapText="1"/>
    </xf>
    <xf numFmtId="0" fontId="8" fillId="3" borderId="10" xfId="0" applyFont="1" applyFill="1" applyBorder="1" applyAlignment="1">
      <alignment horizontal="left" vertical="top"/>
    </xf>
    <xf numFmtId="165" fontId="8" fillId="3" borderId="10" xfId="0" applyNumberFormat="1" applyFont="1" applyFill="1" applyBorder="1" applyAlignment="1">
      <alignment horizontal="right" vertical="top"/>
    </xf>
    <xf numFmtId="167" fontId="8" fillId="3" borderId="10" xfId="0" applyNumberFormat="1" applyFont="1" applyFill="1" applyBorder="1" applyAlignment="1">
      <alignment horizontal="left" vertical="top"/>
    </xf>
    <xf numFmtId="0" fontId="0" fillId="0" borderId="0" xfId="0" applyFill="1" applyAlignment="1"/>
    <xf numFmtId="0" fontId="3" fillId="0" borderId="0" xfId="0" applyNumberFormat="1" applyFont="1" applyAlignment="1"/>
    <xf numFmtId="0" fontId="15" fillId="3" borderId="10" xfId="0" applyFont="1" applyFill="1" applyBorder="1" applyAlignment="1">
      <alignment horizontal="left" vertical="top"/>
    </xf>
    <xf numFmtId="165" fontId="15" fillId="3" borderId="10" xfId="0" applyNumberFormat="1" applyFont="1" applyFill="1" applyBorder="1" applyAlignment="1">
      <alignment horizontal="right" vertical="top"/>
    </xf>
    <xf numFmtId="167" fontId="15" fillId="3" borderId="10" xfId="0" applyNumberFormat="1" applyFont="1" applyFill="1" applyBorder="1" applyAlignment="1">
      <alignment horizontal="left" vertical="top"/>
    </xf>
    <xf numFmtId="0" fontId="13" fillId="0" borderId="0" xfId="0" applyFont="1" applyFill="1" applyAlignment="1"/>
    <xf numFmtId="0" fontId="9" fillId="3" borderId="10" xfId="0" applyFont="1" applyFill="1" applyBorder="1" applyAlignment="1">
      <alignment horizontal="left" vertical="top"/>
    </xf>
    <xf numFmtId="165" fontId="9" fillId="3" borderId="10" xfId="0" applyNumberFormat="1" applyFont="1" applyFill="1" applyBorder="1" applyAlignment="1">
      <alignment horizontal="right" vertical="top"/>
    </xf>
    <xf numFmtId="167" fontId="9" fillId="3" borderId="10" xfId="0" applyNumberFormat="1" applyFont="1" applyFill="1" applyBorder="1" applyAlignment="1">
      <alignment horizontal="left" vertical="top"/>
    </xf>
    <xf numFmtId="0" fontId="4" fillId="0" borderId="0" xfId="0" applyFont="1" applyFill="1" applyAlignment="1"/>
    <xf numFmtId="0" fontId="16" fillId="3" borderId="10" xfId="0" applyFont="1" applyFill="1" applyBorder="1" applyAlignment="1">
      <alignment horizontal="left" vertical="top"/>
    </xf>
    <xf numFmtId="165" fontId="16" fillId="3" borderId="10" xfId="0" applyNumberFormat="1" applyFont="1" applyFill="1" applyBorder="1" applyAlignment="1">
      <alignment horizontal="right" vertical="top"/>
    </xf>
    <xf numFmtId="167" fontId="16" fillId="3" borderId="10" xfId="0" applyNumberFormat="1" applyFont="1" applyFill="1" applyBorder="1" applyAlignment="1">
      <alignment horizontal="left" vertical="top"/>
    </xf>
    <xf numFmtId="0" fontId="17" fillId="0" borderId="0" xfId="0" applyFont="1" applyFill="1" applyAlignment="1"/>
    <xf numFmtId="0" fontId="18" fillId="3" borderId="10" xfId="0" applyFont="1" applyFill="1" applyBorder="1" applyAlignment="1">
      <alignment horizontal="left" vertical="center"/>
    </xf>
    <xf numFmtId="0" fontId="18" fillId="3" borderId="10" xfId="0" applyFont="1" applyFill="1" applyBorder="1" applyAlignment="1">
      <alignment horizontal="right" vertical="center"/>
    </xf>
    <xf numFmtId="165" fontId="18" fillId="3" borderId="10" xfId="0" applyNumberFormat="1" applyFont="1" applyFill="1" applyBorder="1" applyAlignment="1">
      <alignment horizontal="right" vertical="center"/>
    </xf>
    <xf numFmtId="0" fontId="4" fillId="0" borderId="0" xfId="0" applyFont="1" applyFill="1"/>
    <xf numFmtId="44" fontId="8" fillId="3" borderId="10" xfId="2" applyFont="1" applyFill="1" applyBorder="1" applyAlignment="1">
      <alignment horizontal="right" vertical="top"/>
    </xf>
    <xf numFmtId="44" fontId="9" fillId="3" borderId="10" xfId="2" applyFont="1" applyFill="1" applyBorder="1" applyAlignment="1">
      <alignment horizontal="right" vertical="top"/>
    </xf>
    <xf numFmtId="44" fontId="15" fillId="3" borderId="10" xfId="2" applyFont="1" applyFill="1" applyBorder="1" applyAlignment="1">
      <alignment horizontal="right" vertical="top"/>
    </xf>
    <xf numFmtId="44" fontId="16" fillId="3" borderId="10" xfId="2" applyFont="1" applyFill="1" applyBorder="1" applyAlignment="1">
      <alignment horizontal="right" vertical="top"/>
    </xf>
    <xf numFmtId="44" fontId="18" fillId="3" borderId="10" xfId="2" applyFont="1" applyFill="1" applyBorder="1" applyAlignment="1">
      <alignment horizontal="right" vertical="center"/>
    </xf>
    <xf numFmtId="165" fontId="19" fillId="3" borderId="10" xfId="0" applyNumberFormat="1" applyFont="1" applyFill="1" applyBorder="1" applyAlignment="1">
      <alignment horizontal="right" wrapText="1"/>
    </xf>
    <xf numFmtId="0" fontId="19" fillId="3" borderId="10" xfId="0" applyFont="1" applyFill="1" applyBorder="1" applyAlignment="1">
      <alignment horizontal="left" wrapText="1"/>
    </xf>
    <xf numFmtId="44" fontId="19" fillId="3" borderId="10" xfId="2" applyFont="1" applyFill="1" applyBorder="1" applyAlignment="1">
      <alignment horizontal="right" wrapText="1"/>
    </xf>
    <xf numFmtId="165" fontId="0" fillId="0" borderId="0" xfId="0" applyNumberFormat="1"/>
    <xf numFmtId="0" fontId="20" fillId="0" borderId="0" xfId="0" applyFont="1"/>
    <xf numFmtId="0" fontId="21" fillId="0" borderId="0" xfId="0" applyFont="1"/>
    <xf numFmtId="165" fontId="21" fillId="0" borderId="0" xfId="0" applyNumberFormat="1" applyFont="1"/>
    <xf numFmtId="0" fontId="22" fillId="0" borderId="0" xfId="0" applyFont="1"/>
    <xf numFmtId="0" fontId="23" fillId="0" borderId="0" xfId="0" applyFont="1" applyBorder="1"/>
    <xf numFmtId="44" fontId="21" fillId="0" borderId="0" xfId="2" applyFont="1"/>
    <xf numFmtId="0" fontId="18" fillId="3" borderId="0" xfId="0" applyFont="1" applyFill="1" applyBorder="1" applyAlignment="1">
      <alignment horizontal="left" vertical="center"/>
    </xf>
    <xf numFmtId="0" fontId="18" fillId="3" borderId="0" xfId="0" applyFont="1" applyFill="1" applyBorder="1" applyAlignment="1">
      <alignment horizontal="right" vertical="center"/>
    </xf>
    <xf numFmtId="0" fontId="1" fillId="0" borderId="2" xfId="0" applyFont="1" applyBorder="1"/>
    <xf numFmtId="44" fontId="1" fillId="0" borderId="2" xfId="2" applyFont="1" applyBorder="1" applyAlignment="1"/>
    <xf numFmtId="0" fontId="1" fillId="0" borderId="3" xfId="0" applyFont="1" applyBorder="1"/>
    <xf numFmtId="0" fontId="1" fillId="0" borderId="0" xfId="0" applyFont="1" applyBorder="1"/>
    <xf numFmtId="44" fontId="1" fillId="0" borderId="0" xfId="2" applyFont="1" applyBorder="1" applyAlignment="1"/>
    <xf numFmtId="0" fontId="1" fillId="0" borderId="5" xfId="0" applyFont="1" applyBorder="1"/>
    <xf numFmtId="0" fontId="24" fillId="2" borderId="10" xfId="0" applyFont="1" applyFill="1" applyBorder="1" applyAlignment="1">
      <alignment horizontal="left" wrapText="1"/>
    </xf>
    <xf numFmtId="44" fontId="24" fillId="2" borderId="10" xfId="2" applyFont="1" applyFill="1" applyBorder="1" applyAlignment="1">
      <alignment wrapText="1"/>
    </xf>
    <xf numFmtId="0" fontId="1" fillId="0" borderId="0" xfId="0" applyFont="1"/>
    <xf numFmtId="165" fontId="25" fillId="3" borderId="10" xfId="0" applyNumberFormat="1" applyFont="1" applyFill="1" applyBorder="1" applyAlignment="1">
      <alignment horizontal="right"/>
    </xf>
    <xf numFmtId="0" fontId="25" fillId="3" borderId="10" xfId="0" applyFont="1" applyFill="1" applyBorder="1" applyAlignment="1">
      <alignment horizontal="left"/>
    </xf>
    <xf numFmtId="44" fontId="25" fillId="3" borderId="10" xfId="2" applyFont="1" applyFill="1" applyBorder="1" applyAlignment="1">
      <alignment horizontal="right"/>
    </xf>
    <xf numFmtId="165" fontId="4" fillId="0" borderId="0" xfId="0" applyNumberFormat="1" applyFont="1"/>
    <xf numFmtId="44" fontId="4" fillId="0" borderId="0" xfId="2" applyFont="1"/>
    <xf numFmtId="165" fontId="10" fillId="3" borderId="10" xfId="0" applyNumberFormat="1" applyFont="1" applyFill="1" applyBorder="1" applyAlignment="1">
      <alignment horizontal="right"/>
    </xf>
    <xf numFmtId="0" fontId="10" fillId="3" borderId="10" xfId="0" applyFont="1" applyFill="1" applyBorder="1" applyAlignment="1">
      <alignment horizontal="left"/>
    </xf>
    <xf numFmtId="44" fontId="10" fillId="3" borderId="10" xfId="2" applyFont="1" applyFill="1" applyBorder="1" applyAlignment="1">
      <alignment horizontal="right"/>
    </xf>
    <xf numFmtId="165" fontId="26" fillId="0" borderId="0" xfId="0" applyNumberFormat="1" applyFont="1"/>
    <xf numFmtId="0" fontId="26" fillId="0" borderId="0" xfId="0" applyFont="1"/>
    <xf numFmtId="44" fontId="26" fillId="0" borderId="0" xfId="2" applyFont="1"/>
    <xf numFmtId="165" fontId="27" fillId="3" borderId="10" xfId="0" applyNumberFormat="1" applyFont="1" applyFill="1" applyBorder="1" applyAlignment="1">
      <alignment horizontal="right"/>
    </xf>
    <xf numFmtId="0" fontId="27" fillId="3" borderId="10" xfId="0" applyFont="1" applyFill="1" applyBorder="1" applyAlignment="1">
      <alignment horizontal="left"/>
    </xf>
    <xf numFmtId="44" fontId="27" fillId="3" borderId="10" xfId="2" applyFont="1" applyFill="1" applyBorder="1" applyAlignment="1">
      <alignment horizontal="right"/>
    </xf>
    <xf numFmtId="165" fontId="27" fillId="3" borderId="12" xfId="0" applyNumberFormat="1" applyFont="1" applyFill="1" applyBorder="1" applyAlignment="1">
      <alignment horizontal="right"/>
    </xf>
    <xf numFmtId="44" fontId="27" fillId="3" borderId="12" xfId="2" applyFont="1" applyFill="1" applyBorder="1" applyAlignment="1">
      <alignment horizontal="right"/>
    </xf>
    <xf numFmtId="165" fontId="4" fillId="0" borderId="11" xfId="0" applyNumberFormat="1" applyFont="1" applyBorder="1"/>
    <xf numFmtId="0" fontId="27" fillId="3" borderId="13" xfId="0" applyFont="1" applyFill="1" applyBorder="1" applyAlignment="1">
      <alignment horizontal="left" vertical="center"/>
    </xf>
    <xf numFmtId="0" fontId="27" fillId="3" borderId="10" xfId="0" applyFont="1" applyFill="1" applyBorder="1" applyAlignment="1">
      <alignment horizontal="left" vertical="center"/>
    </xf>
    <xf numFmtId="0" fontId="27" fillId="3" borderId="14" xfId="0" applyFont="1" applyFill="1" applyBorder="1" applyAlignment="1">
      <alignment horizontal="right" vertical="center"/>
    </xf>
    <xf numFmtId="44" fontId="4" fillId="0" borderId="11" xfId="2" applyFont="1" applyBorder="1"/>
    <xf numFmtId="17" fontId="4" fillId="0" borderId="4" xfId="0" applyNumberFormat="1" applyFont="1" applyBorder="1"/>
    <xf numFmtId="0" fontId="4" fillId="0" borderId="8" xfId="0" applyNumberFormat="1" applyFont="1" applyBorder="1"/>
    <xf numFmtId="0" fontId="4" fillId="0" borderId="8" xfId="0" applyFont="1" applyBorder="1"/>
    <xf numFmtId="0" fontId="26" fillId="0" borderId="9" xfId="0" applyFont="1" applyBorder="1"/>
    <xf numFmtId="0" fontId="4" fillId="0" borderId="9" xfId="0" applyFont="1" applyBorder="1"/>
    <xf numFmtId="0" fontId="17" fillId="0" borderId="0" xfId="0" applyFont="1" applyBorder="1"/>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15"/>
  <sheetViews>
    <sheetView workbookViewId="0">
      <selection activeCell="I14" sqref="I14"/>
    </sheetView>
  </sheetViews>
  <sheetFormatPr defaultRowHeight="12.75"/>
  <cols>
    <col min="1" max="1" width="7.5703125" bestFit="1" customWidth="1"/>
    <col min="2" max="2" width="14.85546875" bestFit="1" customWidth="1"/>
    <col min="3" max="3" width="17.7109375" bestFit="1" customWidth="1"/>
    <col min="8" max="8" width="0" hidden="1" customWidth="1"/>
  </cols>
  <sheetData>
    <row r="1" spans="1:9">
      <c r="A1" s="20" t="s">
        <v>51</v>
      </c>
      <c r="B1" s="20" t="s">
        <v>11</v>
      </c>
      <c r="C1" s="20" t="s">
        <v>78</v>
      </c>
      <c r="D1" s="20" t="s">
        <v>66</v>
      </c>
      <c r="E1" s="21" t="s">
        <v>301</v>
      </c>
      <c r="F1" s="20" t="s">
        <v>2</v>
      </c>
      <c r="G1" s="20" t="s">
        <v>3</v>
      </c>
      <c r="I1" s="20" t="s">
        <v>4</v>
      </c>
    </row>
    <row r="2" spans="1:9">
      <c r="A2" s="20" t="s">
        <v>12</v>
      </c>
      <c r="B2">
        <f>+JAN!B67</f>
        <v>517</v>
      </c>
      <c r="C2" s="53">
        <f>+JAN!G67</f>
        <v>124023648</v>
      </c>
      <c r="D2" s="54">
        <f>+JAN!H67</f>
        <v>27</v>
      </c>
      <c r="E2" s="54">
        <f>+JAN!I67</f>
        <v>453</v>
      </c>
      <c r="F2">
        <f>+JAN!I168</f>
        <v>27</v>
      </c>
      <c r="G2">
        <f>+JAN!I164</f>
        <v>22</v>
      </c>
      <c r="H2">
        <f>+G2+F2</f>
        <v>49</v>
      </c>
      <c r="I2">
        <f>+E2-H2</f>
        <v>404</v>
      </c>
    </row>
    <row r="3" spans="1:9">
      <c r="A3" s="20" t="s">
        <v>13</v>
      </c>
      <c r="B3">
        <f>+FEB!B66</f>
        <v>531</v>
      </c>
      <c r="C3" s="53">
        <f>+FEB!G66</f>
        <v>112620824</v>
      </c>
      <c r="D3">
        <f>+FEB!H66</f>
        <v>364</v>
      </c>
      <c r="E3">
        <f>+FEB!I66</f>
        <v>506</v>
      </c>
      <c r="F3" t="e">
        <f>+FEB!#REF!</f>
        <v>#REF!</v>
      </c>
      <c r="G3" t="e">
        <f>+FEB!#REF!</f>
        <v>#REF!</v>
      </c>
      <c r="H3" t="e">
        <f t="shared" ref="H3:H13" si="0">+G3+F3</f>
        <v>#REF!</v>
      </c>
      <c r="I3" t="e">
        <f t="shared" ref="I3:I13" si="1">+E3-H3</f>
        <v>#REF!</v>
      </c>
    </row>
    <row r="4" spans="1:9">
      <c r="A4" s="20" t="s">
        <v>14</v>
      </c>
      <c r="H4">
        <f t="shared" si="0"/>
        <v>0</v>
      </c>
      <c r="I4">
        <f t="shared" si="1"/>
        <v>0</v>
      </c>
    </row>
    <row r="5" spans="1:9">
      <c r="A5" s="20" t="s">
        <v>15</v>
      </c>
      <c r="H5">
        <f t="shared" si="0"/>
        <v>0</v>
      </c>
      <c r="I5">
        <f t="shared" si="1"/>
        <v>0</v>
      </c>
    </row>
    <row r="6" spans="1:9">
      <c r="A6" s="20" t="s">
        <v>16</v>
      </c>
      <c r="H6">
        <f t="shared" si="0"/>
        <v>0</v>
      </c>
      <c r="I6">
        <f t="shared" si="1"/>
        <v>0</v>
      </c>
    </row>
    <row r="7" spans="1:9">
      <c r="A7" s="20" t="s">
        <v>17</v>
      </c>
      <c r="H7">
        <f t="shared" si="0"/>
        <v>0</v>
      </c>
      <c r="I7">
        <f t="shared" si="1"/>
        <v>0</v>
      </c>
    </row>
    <row r="8" spans="1:9">
      <c r="A8" s="20" t="s">
        <v>18</v>
      </c>
      <c r="H8">
        <f t="shared" si="0"/>
        <v>0</v>
      </c>
      <c r="I8">
        <f t="shared" si="1"/>
        <v>0</v>
      </c>
    </row>
    <row r="9" spans="1:9">
      <c r="A9" s="20" t="s">
        <v>19</v>
      </c>
      <c r="H9">
        <f t="shared" si="0"/>
        <v>0</v>
      </c>
      <c r="I9">
        <f t="shared" si="1"/>
        <v>0</v>
      </c>
    </row>
    <row r="10" spans="1:9">
      <c r="A10" s="20" t="s">
        <v>20</v>
      </c>
      <c r="H10">
        <f t="shared" si="0"/>
        <v>0</v>
      </c>
      <c r="I10">
        <f t="shared" si="1"/>
        <v>0</v>
      </c>
    </row>
    <row r="11" spans="1:9">
      <c r="A11" s="20" t="s">
        <v>21</v>
      </c>
      <c r="H11">
        <f t="shared" si="0"/>
        <v>0</v>
      </c>
      <c r="I11">
        <f t="shared" si="1"/>
        <v>0</v>
      </c>
    </row>
    <row r="12" spans="1:9">
      <c r="A12" s="20" t="s">
        <v>22</v>
      </c>
      <c r="H12">
        <f t="shared" si="0"/>
        <v>0</v>
      </c>
      <c r="I12">
        <f t="shared" si="1"/>
        <v>0</v>
      </c>
    </row>
    <row r="13" spans="1:9">
      <c r="A13" s="20" t="s">
        <v>23</v>
      </c>
      <c r="H13">
        <f t="shared" si="0"/>
        <v>0</v>
      </c>
      <c r="I13">
        <f t="shared" si="1"/>
        <v>0</v>
      </c>
    </row>
    <row r="14" spans="1:9">
      <c r="A14" s="20" t="s">
        <v>24</v>
      </c>
      <c r="B14" s="20">
        <f>SUM(B2:B13)</f>
        <v>1048</v>
      </c>
      <c r="C14" s="22">
        <f t="shared" ref="C14:H14" si="2">SUM(C2:C13)</f>
        <v>236644472</v>
      </c>
      <c r="D14" s="25">
        <f t="shared" si="2"/>
        <v>391</v>
      </c>
      <c r="E14" s="25">
        <f t="shared" si="2"/>
        <v>959</v>
      </c>
      <c r="F14" s="25" t="e">
        <f t="shared" si="2"/>
        <v>#REF!</v>
      </c>
      <c r="G14" s="25" t="e">
        <f t="shared" si="2"/>
        <v>#REF!</v>
      </c>
      <c r="H14" s="25" t="e">
        <f t="shared" si="2"/>
        <v>#REF!</v>
      </c>
      <c r="I14" s="25" t="e">
        <f>+E14-H14</f>
        <v>#REF!</v>
      </c>
    </row>
    <row r="15" spans="1:9">
      <c r="B15" t="s">
        <v>34</v>
      </c>
      <c r="D15" s="19"/>
      <c r="E15" s="25">
        <f>+E14-D14</f>
        <v>568</v>
      </c>
      <c r="F15" s="19"/>
      <c r="G15" s="19"/>
      <c r="H15" s="19"/>
      <c r="I15" s="19"/>
    </row>
  </sheetData>
  <phoneticPr fontId="2" type="noConversion"/>
  <pageMargins left="0.75" right="0.75" top="1" bottom="1" header="0.5" footer="0.5"/>
  <pageSetup orientation="landscape" r:id="rId1"/>
  <headerFooter alignWithMargins="0">
    <oddFooter>&amp;L&amp;Z&amp;F&amp;F&amp;C&amp;P&amp;R&amp;D&amp;T</oddFooter>
  </headerFooter>
</worksheet>
</file>

<file path=xl/worksheets/sheet10.xml><?xml version="1.0" encoding="utf-8"?>
<worksheet xmlns="http://schemas.openxmlformats.org/spreadsheetml/2006/main" xmlns:r="http://schemas.openxmlformats.org/officeDocument/2006/relationships">
  <dimension ref="A1"/>
  <sheetViews>
    <sheetView topLeftCell="A161" workbookViewId="0">
      <selection activeCell="A33" sqref="A1:XFD1048576"/>
    </sheetView>
  </sheetViews>
  <sheetFormatPr defaultRowHeight="12.75"/>
  <cols>
    <col min="1" max="1" width="39.42578125" customWidth="1"/>
    <col min="2" max="2" width="11.5703125" bestFit="1" customWidth="1"/>
    <col min="3" max="3" width="16" bestFit="1" customWidth="1"/>
    <col min="4" max="4" width="17.7109375" bestFit="1" customWidth="1"/>
    <col min="5" max="5" width="17.5703125" bestFit="1" customWidth="1"/>
    <col min="6" max="7" width="18.140625" bestFit="1" customWidth="1"/>
    <col min="8" max="8" width="13.28515625" customWidth="1"/>
    <col min="9" max="9" width="10.7109375" customWidth="1"/>
  </cols>
  <sheetData/>
  <phoneticPr fontId="2"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dimension ref="A1"/>
  <sheetViews>
    <sheetView topLeftCell="A153" workbookViewId="0">
      <selection activeCell="A33" sqref="A1:XFD1048576"/>
    </sheetView>
  </sheetViews>
  <sheetFormatPr defaultRowHeight="12.75"/>
  <cols>
    <col min="1" max="1" width="18.140625" bestFit="1" customWidth="1"/>
    <col min="2" max="2" width="6.140625" customWidth="1"/>
    <col min="3" max="3" width="15.85546875" bestFit="1" customWidth="1"/>
    <col min="4" max="4" width="6" customWidth="1"/>
    <col min="5" max="5" width="10.7109375" customWidth="1"/>
    <col min="6" max="6" width="10.42578125" bestFit="1" customWidth="1"/>
    <col min="7" max="7" width="18.140625" bestFit="1" customWidth="1"/>
    <col min="8" max="9" width="10.7109375" customWidth="1"/>
    <col min="16" max="16" width="14.42578125" bestFit="1" customWidth="1"/>
  </cols>
  <sheetData/>
  <sortState ref="K121:U174">
    <sortCondition ref="M121:M174"/>
    <sortCondition ref="L121:L174"/>
    <sortCondition ref="N121:N174"/>
    <sortCondition ref="O121:O174"/>
  </sortState>
  <phoneticPr fontId="2"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
  <sheetViews>
    <sheetView topLeftCell="A79" workbookViewId="0">
      <selection activeCell="A33" sqref="A1:XFD1048576"/>
    </sheetView>
  </sheetViews>
  <sheetFormatPr defaultRowHeight="12.75"/>
  <cols>
    <col min="7" max="7" width="17.7109375" bestFit="1" customWidth="1"/>
    <col min="17" max="17" width="13.42578125" bestFit="1" customWidth="1"/>
  </cols>
  <sheetData/>
  <phoneticPr fontId="2" type="noConversion"/>
  <pageMargins left="0.75" right="0.75" top="1" bottom="1" header="0.5" footer="0.5"/>
  <pageSetup paperSize="5" scale="70" orientation="portrait" r:id="rId1"/>
  <headerFooter alignWithMargins="0"/>
</worksheet>
</file>

<file path=xl/worksheets/sheet13.xml><?xml version="1.0" encoding="utf-8"?>
<worksheet xmlns="http://schemas.openxmlformats.org/spreadsheetml/2006/main" xmlns:r="http://schemas.openxmlformats.org/officeDocument/2006/relationships">
  <dimension ref="A1"/>
  <sheetViews>
    <sheetView topLeftCell="A148" workbookViewId="0">
      <selection activeCell="A33" sqref="A1:XFD1048576"/>
    </sheetView>
  </sheetViews>
  <sheetFormatPr defaultRowHeight="12.75"/>
  <cols>
    <col min="1" max="1" width="15.85546875" bestFit="1" customWidth="1"/>
    <col min="2" max="2" width="11.5703125" customWidth="1"/>
    <col min="3" max="3" width="15.85546875" customWidth="1"/>
    <col min="4" max="4" width="9.7109375" customWidth="1"/>
    <col min="5" max="5" width="16.28515625" customWidth="1"/>
    <col min="6" max="6" width="18.140625" customWidth="1"/>
    <col min="7" max="7" width="14.42578125" customWidth="1"/>
    <col min="8" max="8" width="13.28515625" customWidth="1"/>
    <col min="9" max="9" width="10.7109375" customWidth="1"/>
    <col min="10" max="10" width="1.85546875" customWidth="1"/>
    <col min="11" max="11" width="4" customWidth="1"/>
    <col min="12" max="12" width="8.28515625" customWidth="1"/>
    <col min="13" max="13" width="15.85546875" bestFit="1" customWidth="1"/>
    <col min="14" max="14" width="23" bestFit="1" customWidth="1"/>
    <col min="15" max="15" width="12.5703125" bestFit="1" customWidth="1"/>
    <col min="16" max="16" width="3.5703125" customWidth="1"/>
    <col min="17" max="17" width="5.28515625" customWidth="1"/>
    <col min="18" max="18" width="14.42578125" bestFit="1" customWidth="1"/>
    <col min="19" max="20" width="7" customWidth="1"/>
  </cols>
  <sheetData/>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T168"/>
  <sheetViews>
    <sheetView topLeftCell="A104" workbookViewId="0">
      <selection activeCell="A127" sqref="A127"/>
    </sheetView>
  </sheetViews>
  <sheetFormatPr defaultRowHeight="12.75"/>
  <cols>
    <col min="1" max="1" width="21" customWidth="1"/>
    <col min="2" max="2" width="11.7109375" customWidth="1"/>
    <col min="3" max="3" width="15.85546875" customWidth="1"/>
    <col min="4" max="4" width="13.140625" customWidth="1"/>
    <col min="5" max="5" width="7.28515625" customWidth="1"/>
    <col min="6" max="6" width="11" customWidth="1"/>
    <col min="7" max="7" width="19.85546875" style="49" customWidth="1"/>
    <col min="8" max="8" width="15" bestFit="1" customWidth="1"/>
    <col min="9" max="9" width="22.5703125" customWidth="1"/>
    <col min="10" max="10" width="12.85546875" customWidth="1"/>
    <col min="11" max="11" width="6.140625" customWidth="1"/>
    <col min="12" max="12" width="10.7109375" customWidth="1"/>
    <col min="13" max="13" width="11.42578125" customWidth="1"/>
    <col min="14" max="14" width="35.42578125" customWidth="1"/>
    <col min="15" max="15" width="30.85546875" bestFit="1" customWidth="1"/>
    <col min="16" max="16" width="16.42578125" customWidth="1"/>
    <col min="17" max="17" width="11.85546875" customWidth="1"/>
    <col min="18" max="18" width="10.5703125" customWidth="1"/>
    <col min="19" max="19" width="12.7109375" customWidth="1"/>
    <col min="20" max="20" width="15.7109375" bestFit="1" customWidth="1"/>
  </cols>
  <sheetData>
    <row r="1" spans="1:10">
      <c r="A1" s="6" t="s">
        <v>57</v>
      </c>
      <c r="B1" s="7"/>
      <c r="C1" s="8"/>
      <c r="D1" s="8"/>
      <c r="E1" s="8"/>
      <c r="F1" s="8"/>
      <c r="G1" s="44"/>
      <c r="H1" s="8"/>
      <c r="I1" s="9"/>
    </row>
    <row r="2" spans="1:10">
      <c r="A2" s="10" t="s">
        <v>58</v>
      </c>
      <c r="B2" s="11"/>
      <c r="C2" s="4"/>
      <c r="D2" s="4"/>
      <c r="E2" s="4"/>
      <c r="F2" s="4"/>
      <c r="G2" s="45"/>
      <c r="H2" s="4"/>
      <c r="I2" s="12"/>
    </row>
    <row r="3" spans="1:10">
      <c r="A3" s="10" t="s">
        <v>59</v>
      </c>
      <c r="B3" s="11"/>
      <c r="C3" s="4"/>
      <c r="D3" s="4"/>
      <c r="E3" s="4"/>
      <c r="F3" s="4"/>
      <c r="G3" s="45"/>
      <c r="H3" s="4"/>
      <c r="I3" s="12"/>
    </row>
    <row r="4" spans="1:10">
      <c r="A4" s="5">
        <v>2012</v>
      </c>
      <c r="B4" s="13"/>
      <c r="C4" s="4"/>
      <c r="D4" s="4"/>
      <c r="E4" s="4"/>
      <c r="F4" s="4"/>
      <c r="G4" s="45"/>
      <c r="H4" s="4"/>
      <c r="I4" s="12"/>
    </row>
    <row r="5" spans="1:10">
      <c r="A5" s="14" t="s">
        <v>60</v>
      </c>
      <c r="B5" s="4"/>
      <c r="C5" s="4"/>
      <c r="D5" s="4"/>
      <c r="E5" s="4"/>
      <c r="F5" s="4"/>
      <c r="G5" s="45"/>
      <c r="H5" s="4"/>
      <c r="I5" s="12"/>
    </row>
    <row r="6" spans="1:10" ht="36">
      <c r="A6" s="14"/>
      <c r="B6" s="26" t="s">
        <v>83</v>
      </c>
      <c r="C6" s="26" t="s">
        <v>84</v>
      </c>
      <c r="D6" s="26" t="s">
        <v>85</v>
      </c>
      <c r="E6" s="26" t="s">
        <v>86</v>
      </c>
      <c r="F6" s="26" t="s">
        <v>87</v>
      </c>
      <c r="G6" s="46" t="s">
        <v>88</v>
      </c>
      <c r="H6" s="26" t="s">
        <v>89</v>
      </c>
      <c r="I6" s="26" t="s">
        <v>90</v>
      </c>
      <c r="J6" s="1"/>
    </row>
    <row r="7" spans="1:10">
      <c r="B7" s="27">
        <v>41</v>
      </c>
      <c r="C7" s="28" t="s">
        <v>91</v>
      </c>
      <c r="D7" s="28" t="s">
        <v>5</v>
      </c>
      <c r="E7" s="28" t="s">
        <v>6</v>
      </c>
      <c r="F7" s="28" t="s">
        <v>76</v>
      </c>
      <c r="G7" s="47">
        <v>1075432</v>
      </c>
      <c r="H7" s="27" t="s">
        <v>92</v>
      </c>
      <c r="I7" s="27" t="s">
        <v>92</v>
      </c>
    </row>
    <row r="8" spans="1:10">
      <c r="B8" s="27">
        <v>1</v>
      </c>
      <c r="C8" s="28" t="s">
        <v>91</v>
      </c>
      <c r="D8" s="28" t="s">
        <v>5</v>
      </c>
      <c r="E8" s="28" t="s">
        <v>73</v>
      </c>
      <c r="F8" s="28" t="s">
        <v>76</v>
      </c>
      <c r="G8" s="47">
        <v>9000</v>
      </c>
      <c r="H8" s="27" t="s">
        <v>92</v>
      </c>
      <c r="I8" s="27" t="s">
        <v>92</v>
      </c>
    </row>
    <row r="9" spans="1:10">
      <c r="B9" s="27">
        <v>1</v>
      </c>
      <c r="C9" s="28" t="s">
        <v>91</v>
      </c>
      <c r="D9" s="28" t="s">
        <v>5</v>
      </c>
      <c r="E9" s="28" t="s">
        <v>74</v>
      </c>
      <c r="F9" s="28" t="s">
        <v>76</v>
      </c>
      <c r="G9" s="47">
        <v>1</v>
      </c>
      <c r="H9" s="27" t="s">
        <v>92</v>
      </c>
      <c r="I9" s="27" t="s">
        <v>92</v>
      </c>
    </row>
    <row r="10" spans="1:10">
      <c r="B10" s="27">
        <v>12</v>
      </c>
      <c r="C10" s="28" t="s">
        <v>91</v>
      </c>
      <c r="D10" s="28" t="s">
        <v>5</v>
      </c>
      <c r="E10" s="28" t="s">
        <v>8</v>
      </c>
      <c r="F10" s="28" t="s">
        <v>76</v>
      </c>
      <c r="G10" s="47">
        <v>970255</v>
      </c>
      <c r="H10" s="27" t="s">
        <v>92</v>
      </c>
      <c r="I10" s="27" t="s">
        <v>92</v>
      </c>
    </row>
    <row r="11" spans="1:10">
      <c r="B11" s="27">
        <v>115</v>
      </c>
      <c r="C11" s="28" t="s">
        <v>91</v>
      </c>
      <c r="D11" s="28" t="s">
        <v>5</v>
      </c>
      <c r="E11" s="28" t="s">
        <v>77</v>
      </c>
      <c r="F11" s="28" t="s">
        <v>76</v>
      </c>
      <c r="G11" s="47">
        <v>2762801</v>
      </c>
      <c r="H11" s="27" t="s">
        <v>92</v>
      </c>
      <c r="I11" s="27" t="s">
        <v>92</v>
      </c>
    </row>
    <row r="12" spans="1:10">
      <c r="B12" s="27">
        <v>14</v>
      </c>
      <c r="C12" s="28" t="s">
        <v>91</v>
      </c>
      <c r="D12" s="28" t="s">
        <v>9</v>
      </c>
      <c r="E12" s="28" t="s">
        <v>6</v>
      </c>
      <c r="F12" s="28" t="s">
        <v>76</v>
      </c>
      <c r="G12" s="47">
        <v>927010</v>
      </c>
      <c r="H12" s="27">
        <v>0</v>
      </c>
      <c r="I12" s="27">
        <v>0</v>
      </c>
    </row>
    <row r="13" spans="1:10">
      <c r="B13" s="27">
        <v>2</v>
      </c>
      <c r="C13" s="28" t="s">
        <v>91</v>
      </c>
      <c r="D13" s="28" t="s">
        <v>9</v>
      </c>
      <c r="E13" s="28" t="s">
        <v>8</v>
      </c>
      <c r="F13" s="28" t="s">
        <v>76</v>
      </c>
      <c r="G13" s="47">
        <v>65100</v>
      </c>
      <c r="H13" s="27">
        <v>0</v>
      </c>
      <c r="I13" s="27">
        <v>2</v>
      </c>
    </row>
    <row r="14" spans="1:10">
      <c r="B14" s="27">
        <v>17</v>
      </c>
      <c r="C14" s="28" t="s">
        <v>91</v>
      </c>
      <c r="D14" s="28" t="s">
        <v>9</v>
      </c>
      <c r="E14" s="28" t="s">
        <v>77</v>
      </c>
      <c r="F14" s="28" t="s">
        <v>76</v>
      </c>
      <c r="G14" s="47">
        <v>357810</v>
      </c>
      <c r="H14" s="27">
        <v>1</v>
      </c>
      <c r="I14" s="27">
        <v>3</v>
      </c>
    </row>
    <row r="15" spans="1:10">
      <c r="B15" s="27">
        <v>58</v>
      </c>
      <c r="C15" s="28" t="s">
        <v>91</v>
      </c>
      <c r="D15" s="28" t="s">
        <v>0</v>
      </c>
      <c r="E15" s="28" t="s">
        <v>6</v>
      </c>
      <c r="F15" s="28" t="s">
        <v>76</v>
      </c>
      <c r="G15" s="47">
        <v>5669925</v>
      </c>
      <c r="H15" s="27">
        <v>0</v>
      </c>
      <c r="I15" s="27">
        <v>0</v>
      </c>
    </row>
    <row r="16" spans="1:10">
      <c r="B16" s="27">
        <v>3</v>
      </c>
      <c r="C16" s="28" t="s">
        <v>91</v>
      </c>
      <c r="D16" s="28" t="s">
        <v>0</v>
      </c>
      <c r="E16" s="28" t="s">
        <v>8</v>
      </c>
      <c r="F16" s="28" t="s">
        <v>76</v>
      </c>
      <c r="G16" s="47">
        <v>907470</v>
      </c>
      <c r="H16" s="27">
        <v>0</v>
      </c>
      <c r="I16" s="27">
        <v>58</v>
      </c>
    </row>
    <row r="17" spans="1:10">
      <c r="B17" s="27">
        <v>25</v>
      </c>
      <c r="C17" s="28" t="s">
        <v>91</v>
      </c>
      <c r="D17" s="28" t="s">
        <v>0</v>
      </c>
      <c r="E17" s="28" t="s">
        <v>77</v>
      </c>
      <c r="F17" s="28" t="s">
        <v>76</v>
      </c>
      <c r="G17" s="47">
        <v>1927524</v>
      </c>
      <c r="H17" s="27">
        <v>1</v>
      </c>
      <c r="I17" s="27">
        <v>5</v>
      </c>
    </row>
    <row r="18" spans="1:10">
      <c r="B18" s="27">
        <v>17</v>
      </c>
      <c r="C18" s="28" t="s">
        <v>91</v>
      </c>
      <c r="D18" s="28" t="s">
        <v>75</v>
      </c>
      <c r="E18" s="28" t="s">
        <v>6</v>
      </c>
      <c r="F18" s="28" t="s">
        <v>76</v>
      </c>
      <c r="G18" s="47">
        <v>29069820</v>
      </c>
      <c r="H18" s="27">
        <v>0</v>
      </c>
      <c r="I18" s="27">
        <v>335</v>
      </c>
    </row>
    <row r="19" spans="1:10">
      <c r="B19" s="27">
        <v>2</v>
      </c>
      <c r="C19" s="28" t="s">
        <v>91</v>
      </c>
      <c r="D19" s="28" t="s">
        <v>75</v>
      </c>
      <c r="E19" s="28" t="s">
        <v>77</v>
      </c>
      <c r="F19" s="28" t="s">
        <v>76</v>
      </c>
      <c r="G19" s="47">
        <v>20000</v>
      </c>
      <c r="H19" s="27">
        <v>0</v>
      </c>
      <c r="I19" s="27">
        <v>0</v>
      </c>
    </row>
    <row r="20" spans="1:10" s="21" customFormat="1">
      <c r="A20" s="30" t="s">
        <v>35</v>
      </c>
      <c r="B20" s="31">
        <f>SUM(B7:B19)</f>
        <v>308</v>
      </c>
      <c r="C20" s="32"/>
      <c r="D20" s="32"/>
      <c r="E20" s="32"/>
      <c r="F20" s="32"/>
      <c r="G20" s="48">
        <f t="shared" ref="G20:I20" si="0">SUM(G7:G19)</f>
        <v>43762148</v>
      </c>
      <c r="H20" s="31">
        <f t="shared" si="0"/>
        <v>2</v>
      </c>
      <c r="I20" s="31">
        <f t="shared" si="0"/>
        <v>403</v>
      </c>
    </row>
    <row r="21" spans="1:10">
      <c r="B21" s="27">
        <v>27</v>
      </c>
      <c r="C21" s="28" t="s">
        <v>93</v>
      </c>
      <c r="D21" s="28" t="s">
        <v>75</v>
      </c>
      <c r="E21" s="28" t="s">
        <v>6</v>
      </c>
      <c r="F21" s="28" t="s">
        <v>94</v>
      </c>
      <c r="G21" s="47">
        <v>15428929</v>
      </c>
      <c r="H21" s="27" t="s">
        <v>92</v>
      </c>
      <c r="I21" s="27" t="s">
        <v>92</v>
      </c>
    </row>
    <row r="22" spans="1:10" s="21" customFormat="1">
      <c r="A22" s="33" t="s">
        <v>36</v>
      </c>
      <c r="B22" s="31">
        <f>SUM(B21)</f>
        <v>27</v>
      </c>
      <c r="C22" s="32"/>
      <c r="D22" s="32"/>
      <c r="E22" s="32"/>
      <c r="F22" s="32"/>
      <c r="G22" s="48">
        <f t="shared" ref="G22:I22" si="1">SUM(G21)</f>
        <v>15428929</v>
      </c>
      <c r="H22" s="31">
        <f t="shared" si="1"/>
        <v>0</v>
      </c>
      <c r="I22" s="31">
        <f t="shared" si="1"/>
        <v>0</v>
      </c>
    </row>
    <row r="23" spans="1:10">
      <c r="B23" s="27">
        <v>3</v>
      </c>
      <c r="C23" s="28" t="s">
        <v>95</v>
      </c>
      <c r="D23" s="28" t="s">
        <v>5</v>
      </c>
      <c r="E23" s="28" t="s">
        <v>6</v>
      </c>
      <c r="F23" s="28" t="s">
        <v>79</v>
      </c>
      <c r="G23" s="47">
        <v>0</v>
      </c>
      <c r="H23" s="27">
        <v>0</v>
      </c>
      <c r="I23" s="27">
        <v>0</v>
      </c>
    </row>
    <row r="24" spans="1:10">
      <c r="B24" s="27">
        <v>4</v>
      </c>
      <c r="C24" s="28" t="s">
        <v>95</v>
      </c>
      <c r="D24" s="28" t="s">
        <v>5</v>
      </c>
      <c r="E24" s="28" t="s">
        <v>8</v>
      </c>
      <c r="F24" s="28" t="s">
        <v>79</v>
      </c>
      <c r="G24" s="47">
        <v>0</v>
      </c>
      <c r="H24" s="27">
        <v>8</v>
      </c>
      <c r="I24" s="27">
        <v>0</v>
      </c>
      <c r="J24" s="21"/>
    </row>
    <row r="25" spans="1:10">
      <c r="B25" s="27">
        <v>14</v>
      </c>
      <c r="C25" s="28" t="s">
        <v>95</v>
      </c>
      <c r="D25" s="28" t="s">
        <v>5</v>
      </c>
      <c r="E25" s="28" t="s">
        <v>77</v>
      </c>
      <c r="F25" s="28" t="s">
        <v>79</v>
      </c>
      <c r="G25" s="47">
        <v>0</v>
      </c>
      <c r="H25" s="27">
        <v>15</v>
      </c>
      <c r="I25" s="27">
        <v>0</v>
      </c>
    </row>
    <row r="26" spans="1:10">
      <c r="B26" s="27">
        <v>1</v>
      </c>
      <c r="C26" s="28" t="s">
        <v>95</v>
      </c>
      <c r="D26" s="28" t="s">
        <v>0</v>
      </c>
      <c r="E26" s="28" t="s">
        <v>6</v>
      </c>
      <c r="F26" s="28" t="s">
        <v>79</v>
      </c>
      <c r="G26" s="47">
        <v>24000</v>
      </c>
      <c r="H26" s="27">
        <v>0</v>
      </c>
      <c r="I26" s="27">
        <v>0</v>
      </c>
    </row>
    <row r="27" spans="1:10">
      <c r="B27" s="27">
        <v>1</v>
      </c>
      <c r="C27" s="28" t="s">
        <v>95</v>
      </c>
      <c r="D27" s="28" t="s">
        <v>5</v>
      </c>
      <c r="E27" s="28" t="s">
        <v>8</v>
      </c>
      <c r="F27" s="28" t="s">
        <v>71</v>
      </c>
      <c r="G27" s="47">
        <v>0</v>
      </c>
      <c r="H27" s="27">
        <v>2</v>
      </c>
      <c r="I27" s="27">
        <v>0</v>
      </c>
    </row>
    <row r="28" spans="1:10" s="21" customFormat="1">
      <c r="A28" s="34" t="s">
        <v>37</v>
      </c>
      <c r="B28" s="31">
        <f>SUM(B23:B27)</f>
        <v>23</v>
      </c>
      <c r="C28" s="32"/>
      <c r="D28" s="32"/>
      <c r="E28" s="32"/>
      <c r="F28" s="32"/>
      <c r="G28" s="48">
        <f t="shared" ref="G28:I28" si="2">SUM(G23:G27)</f>
        <v>24000</v>
      </c>
      <c r="H28" s="31">
        <f t="shared" si="2"/>
        <v>25</v>
      </c>
      <c r="I28" s="31">
        <f t="shared" si="2"/>
        <v>0</v>
      </c>
    </row>
    <row r="29" spans="1:10">
      <c r="B29" s="27">
        <v>1</v>
      </c>
      <c r="C29" s="28" t="s">
        <v>96</v>
      </c>
      <c r="D29" s="28" t="s">
        <v>9</v>
      </c>
      <c r="E29" s="28" t="s">
        <v>73</v>
      </c>
      <c r="F29" s="28" t="s">
        <v>25</v>
      </c>
      <c r="G29" s="47">
        <v>0</v>
      </c>
      <c r="H29" s="27" t="s">
        <v>92</v>
      </c>
      <c r="I29" s="27" t="s">
        <v>92</v>
      </c>
      <c r="J29" s="21"/>
    </row>
    <row r="30" spans="1:10">
      <c r="B30" s="27">
        <v>1</v>
      </c>
      <c r="C30" s="28" t="s">
        <v>96</v>
      </c>
      <c r="D30" s="28" t="s">
        <v>75</v>
      </c>
      <c r="E30" s="28" t="s">
        <v>6</v>
      </c>
      <c r="F30" s="28" t="s">
        <v>25</v>
      </c>
      <c r="G30" s="47">
        <v>0</v>
      </c>
      <c r="H30" s="27">
        <v>0</v>
      </c>
      <c r="I30" s="27">
        <v>0</v>
      </c>
    </row>
    <row r="31" spans="1:10" s="21" customFormat="1">
      <c r="A31" s="33" t="s">
        <v>38</v>
      </c>
      <c r="B31" s="31">
        <f>SUM(B29:B30)</f>
        <v>2</v>
      </c>
      <c r="C31" s="32"/>
      <c r="D31" s="32"/>
      <c r="E31" s="32"/>
      <c r="F31" s="32"/>
      <c r="G31" s="48">
        <f t="shared" ref="G31:I31" si="3">SUM(G29:G30)</f>
        <v>0</v>
      </c>
      <c r="H31" s="31">
        <f t="shared" si="3"/>
        <v>0</v>
      </c>
      <c r="I31" s="31">
        <f t="shared" si="3"/>
        <v>0</v>
      </c>
    </row>
    <row r="32" spans="1:10">
      <c r="B32" s="27">
        <v>33</v>
      </c>
      <c r="C32" s="28" t="s">
        <v>97</v>
      </c>
      <c r="D32" s="28" t="s">
        <v>5</v>
      </c>
      <c r="E32" s="28" t="s">
        <v>6</v>
      </c>
      <c r="F32" s="28" t="s">
        <v>7</v>
      </c>
      <c r="G32" s="47">
        <v>0</v>
      </c>
      <c r="H32" s="27" t="s">
        <v>92</v>
      </c>
      <c r="I32" s="27" t="s">
        <v>92</v>
      </c>
    </row>
    <row r="33" spans="1:10">
      <c r="B33" s="27">
        <v>1</v>
      </c>
      <c r="C33" s="28" t="s">
        <v>97</v>
      </c>
      <c r="D33" s="28" t="s">
        <v>5</v>
      </c>
      <c r="E33" s="28" t="s">
        <v>74</v>
      </c>
      <c r="F33" s="28" t="s">
        <v>7</v>
      </c>
      <c r="G33" s="47">
        <v>0</v>
      </c>
      <c r="H33" s="27" t="s">
        <v>92</v>
      </c>
      <c r="I33" s="27" t="s">
        <v>92</v>
      </c>
    </row>
    <row r="34" spans="1:10">
      <c r="B34" s="27">
        <v>21</v>
      </c>
      <c r="C34" s="28" t="s">
        <v>97</v>
      </c>
      <c r="D34" s="28" t="s">
        <v>9</v>
      </c>
      <c r="E34" s="28" t="s">
        <v>6</v>
      </c>
      <c r="F34" s="28" t="s">
        <v>7</v>
      </c>
      <c r="G34" s="47">
        <v>270900</v>
      </c>
      <c r="H34" s="27">
        <v>0</v>
      </c>
      <c r="I34" s="27">
        <v>0</v>
      </c>
    </row>
    <row r="35" spans="1:10">
      <c r="B35" s="27">
        <v>1</v>
      </c>
      <c r="C35" s="28" t="s">
        <v>97</v>
      </c>
      <c r="D35" s="28" t="s">
        <v>9</v>
      </c>
      <c r="E35" s="28" t="s">
        <v>74</v>
      </c>
      <c r="F35" s="28" t="s">
        <v>7</v>
      </c>
      <c r="G35" s="47">
        <v>15000</v>
      </c>
      <c r="H35" s="27" t="s">
        <v>92</v>
      </c>
      <c r="I35" s="27" t="s">
        <v>92</v>
      </c>
      <c r="J35" s="21"/>
    </row>
    <row r="36" spans="1:10">
      <c r="B36" s="27">
        <v>22</v>
      </c>
      <c r="C36" s="28" t="s">
        <v>97</v>
      </c>
      <c r="D36" s="28" t="s">
        <v>0</v>
      </c>
      <c r="E36" s="28" t="s">
        <v>6</v>
      </c>
      <c r="F36" s="28" t="s">
        <v>7</v>
      </c>
      <c r="G36" s="47">
        <v>1295964</v>
      </c>
      <c r="H36" s="27">
        <v>0</v>
      </c>
      <c r="I36" s="27">
        <v>0</v>
      </c>
    </row>
    <row r="37" spans="1:10">
      <c r="B37" s="27">
        <v>2</v>
      </c>
      <c r="C37" s="28" t="s">
        <v>97</v>
      </c>
      <c r="D37" s="28" t="s">
        <v>0</v>
      </c>
      <c r="E37" s="28" t="s">
        <v>8</v>
      </c>
      <c r="F37" s="28" t="s">
        <v>7</v>
      </c>
      <c r="G37" s="47">
        <v>63960</v>
      </c>
      <c r="H37" s="27">
        <v>0</v>
      </c>
      <c r="I37" s="27">
        <v>0</v>
      </c>
      <c r="J37" s="21"/>
    </row>
    <row r="38" spans="1:10">
      <c r="B38" s="27">
        <v>1</v>
      </c>
      <c r="C38" s="28" t="s">
        <v>97</v>
      </c>
      <c r="D38" s="28" t="s">
        <v>0</v>
      </c>
      <c r="E38" s="28" t="s">
        <v>77</v>
      </c>
      <c r="F38" s="28" t="s">
        <v>7</v>
      </c>
      <c r="G38" s="47">
        <v>2000</v>
      </c>
      <c r="H38" s="27" t="s">
        <v>92</v>
      </c>
      <c r="I38" s="27" t="s">
        <v>92</v>
      </c>
    </row>
    <row r="39" spans="1:10">
      <c r="B39" s="27">
        <v>11</v>
      </c>
      <c r="C39" s="28" t="s">
        <v>97</v>
      </c>
      <c r="D39" s="28" t="s">
        <v>75</v>
      </c>
      <c r="E39" s="28" t="s">
        <v>6</v>
      </c>
      <c r="F39" s="28" t="s">
        <v>7</v>
      </c>
      <c r="G39" s="47">
        <v>10316577</v>
      </c>
      <c r="H39" s="27">
        <v>0</v>
      </c>
      <c r="I39" s="27">
        <v>0</v>
      </c>
    </row>
    <row r="40" spans="1:10" s="21" customFormat="1">
      <c r="A40" s="34" t="s">
        <v>39</v>
      </c>
      <c r="B40" s="31">
        <f>SUM(B32:B39)</f>
        <v>92</v>
      </c>
      <c r="C40" s="32"/>
      <c r="D40" s="32"/>
      <c r="E40" s="32"/>
      <c r="F40" s="32"/>
      <c r="G40" s="48">
        <f t="shared" ref="G40:I40" si="4">SUM(G32:G39)</f>
        <v>11964401</v>
      </c>
      <c r="H40" s="31">
        <f t="shared" si="4"/>
        <v>0</v>
      </c>
      <c r="I40" s="31">
        <f t="shared" si="4"/>
        <v>0</v>
      </c>
    </row>
    <row r="41" spans="1:10">
      <c r="B41" s="27">
        <v>8</v>
      </c>
      <c r="C41" s="28" t="s">
        <v>91</v>
      </c>
      <c r="D41" s="28" t="s">
        <v>0</v>
      </c>
      <c r="E41" s="28" t="s">
        <v>77</v>
      </c>
      <c r="F41" s="28" t="s">
        <v>82</v>
      </c>
      <c r="G41" s="47">
        <v>2392425</v>
      </c>
      <c r="H41" s="27">
        <v>0</v>
      </c>
      <c r="I41" s="27">
        <v>8</v>
      </c>
    </row>
    <row r="42" spans="1:10">
      <c r="B42" s="27">
        <v>3</v>
      </c>
      <c r="C42" s="28" t="s">
        <v>91</v>
      </c>
      <c r="D42" s="28" t="s">
        <v>75</v>
      </c>
      <c r="E42" s="28" t="s">
        <v>6</v>
      </c>
      <c r="F42" s="28" t="s">
        <v>82</v>
      </c>
      <c r="G42" s="47">
        <v>43171308</v>
      </c>
      <c r="H42" s="27">
        <v>0</v>
      </c>
      <c r="I42" s="27">
        <v>7</v>
      </c>
    </row>
    <row r="43" spans="1:10">
      <c r="B43" s="27">
        <v>4</v>
      </c>
      <c r="C43" s="28" t="s">
        <v>91</v>
      </c>
      <c r="D43" s="28" t="s">
        <v>75</v>
      </c>
      <c r="E43" s="28" t="s">
        <v>8</v>
      </c>
      <c r="F43" s="28" t="s">
        <v>82</v>
      </c>
      <c r="G43" s="47">
        <v>2231195</v>
      </c>
      <c r="H43" s="27">
        <v>0</v>
      </c>
      <c r="I43" s="27">
        <v>15</v>
      </c>
    </row>
    <row r="44" spans="1:10">
      <c r="B44" s="27">
        <v>14</v>
      </c>
      <c r="C44" s="28" t="s">
        <v>91</v>
      </c>
      <c r="D44" s="28" t="s">
        <v>75</v>
      </c>
      <c r="E44" s="28" t="s">
        <v>77</v>
      </c>
      <c r="F44" s="28" t="s">
        <v>82</v>
      </c>
      <c r="G44" s="47">
        <v>3799241</v>
      </c>
      <c r="H44" s="27">
        <v>0</v>
      </c>
      <c r="I44" s="27">
        <v>19</v>
      </c>
    </row>
    <row r="45" spans="1:10" s="21" customFormat="1">
      <c r="A45" s="33" t="s">
        <v>40</v>
      </c>
      <c r="B45" s="31">
        <f>SUM(B41:B44)</f>
        <v>29</v>
      </c>
      <c r="C45" s="32"/>
      <c r="D45" s="32"/>
      <c r="E45" s="32"/>
      <c r="F45" s="32"/>
      <c r="G45" s="48">
        <f t="shared" ref="G45:I45" si="5">SUM(G41:G44)</f>
        <v>51594169</v>
      </c>
      <c r="H45" s="31">
        <f t="shared" si="5"/>
        <v>0</v>
      </c>
      <c r="I45" s="31">
        <f t="shared" si="5"/>
        <v>49</v>
      </c>
    </row>
    <row r="46" spans="1:10">
      <c r="B46" s="27">
        <v>1</v>
      </c>
      <c r="C46" s="28" t="s">
        <v>91</v>
      </c>
      <c r="D46" s="28" t="s">
        <v>0</v>
      </c>
      <c r="E46" s="28" t="s">
        <v>6</v>
      </c>
      <c r="F46" s="28" t="s">
        <v>71</v>
      </c>
      <c r="G46" s="47">
        <v>445000</v>
      </c>
      <c r="H46" s="27">
        <v>0</v>
      </c>
      <c r="I46" s="27">
        <v>0</v>
      </c>
      <c r="J46" s="21"/>
    </row>
    <row r="47" spans="1:10">
      <c r="B47" s="27">
        <v>3</v>
      </c>
      <c r="C47" s="28" t="s">
        <v>91</v>
      </c>
      <c r="D47" s="28" t="s">
        <v>0</v>
      </c>
      <c r="E47" s="28" t="s">
        <v>8</v>
      </c>
      <c r="F47" s="28" t="s">
        <v>71</v>
      </c>
      <c r="G47" s="47">
        <v>0</v>
      </c>
      <c r="H47" s="27">
        <v>0</v>
      </c>
      <c r="I47" s="27">
        <v>0</v>
      </c>
    </row>
    <row r="48" spans="1:10">
      <c r="B48" s="27">
        <v>1</v>
      </c>
      <c r="C48" s="28" t="s">
        <v>91</v>
      </c>
      <c r="D48" s="28" t="s">
        <v>75</v>
      </c>
      <c r="E48" s="28" t="s">
        <v>73</v>
      </c>
      <c r="F48" s="28" t="s">
        <v>71</v>
      </c>
      <c r="G48" s="47">
        <v>805000</v>
      </c>
      <c r="H48" s="27">
        <v>0</v>
      </c>
      <c r="I48" s="27">
        <v>0</v>
      </c>
    </row>
    <row r="49" spans="1:10">
      <c r="B49" s="27">
        <v>1</v>
      </c>
      <c r="C49" s="28" t="s">
        <v>91</v>
      </c>
      <c r="D49" s="28" t="s">
        <v>75</v>
      </c>
      <c r="E49" s="28" t="s">
        <v>77</v>
      </c>
      <c r="F49" s="28" t="s">
        <v>71</v>
      </c>
      <c r="G49" s="47">
        <v>0</v>
      </c>
      <c r="H49" s="27">
        <v>0</v>
      </c>
      <c r="I49" s="27">
        <v>1</v>
      </c>
    </row>
    <row r="50" spans="1:10" s="21" customFormat="1">
      <c r="A50" s="33" t="s">
        <v>41</v>
      </c>
      <c r="B50" s="31">
        <f>SUM(B46:B49)</f>
        <v>6</v>
      </c>
      <c r="C50" s="32"/>
      <c r="D50" s="32"/>
      <c r="E50" s="32"/>
      <c r="F50" s="32"/>
      <c r="G50" s="48">
        <f t="shared" ref="G50:I50" si="6">SUM(G46:G49)</f>
        <v>1250000</v>
      </c>
      <c r="H50" s="31">
        <f t="shared" si="6"/>
        <v>0</v>
      </c>
      <c r="I50" s="31">
        <f t="shared" si="6"/>
        <v>1</v>
      </c>
    </row>
    <row r="51" spans="1:10">
      <c r="B51" s="27">
        <v>19</v>
      </c>
      <c r="C51" s="28" t="s">
        <v>97</v>
      </c>
      <c r="D51" s="28" t="s">
        <v>9</v>
      </c>
      <c r="E51" s="28" t="s">
        <v>6</v>
      </c>
      <c r="F51" s="28" t="s">
        <v>72</v>
      </c>
      <c r="G51" s="47">
        <v>0</v>
      </c>
      <c r="H51" s="27" t="s">
        <v>92</v>
      </c>
      <c r="I51" s="27" t="s">
        <v>92</v>
      </c>
    </row>
    <row r="52" spans="1:10">
      <c r="B52" s="27">
        <v>2</v>
      </c>
      <c r="C52" s="28" t="s">
        <v>97</v>
      </c>
      <c r="D52" s="28" t="s">
        <v>0</v>
      </c>
      <c r="E52" s="28" t="s">
        <v>6</v>
      </c>
      <c r="F52" s="28" t="s">
        <v>72</v>
      </c>
      <c r="G52" s="47">
        <v>0</v>
      </c>
      <c r="H52" s="27" t="s">
        <v>92</v>
      </c>
      <c r="I52" s="27" t="s">
        <v>92</v>
      </c>
    </row>
    <row r="53" spans="1:10">
      <c r="B53" s="27">
        <v>3</v>
      </c>
      <c r="C53" s="28" t="s">
        <v>97</v>
      </c>
      <c r="D53" s="28" t="s">
        <v>75</v>
      </c>
      <c r="E53" s="28" t="s">
        <v>6</v>
      </c>
      <c r="F53" s="28" t="s">
        <v>72</v>
      </c>
      <c r="G53" s="47">
        <v>0</v>
      </c>
      <c r="H53" s="27" t="s">
        <v>92</v>
      </c>
      <c r="I53" s="27" t="s">
        <v>92</v>
      </c>
    </row>
    <row r="54" spans="1:10">
      <c r="B54" s="27">
        <v>1</v>
      </c>
      <c r="C54" s="28" t="s">
        <v>97</v>
      </c>
      <c r="D54" s="28" t="s">
        <v>75</v>
      </c>
      <c r="E54" s="28" t="s">
        <v>74</v>
      </c>
      <c r="F54" s="28" t="s">
        <v>72</v>
      </c>
      <c r="G54" s="47">
        <v>0</v>
      </c>
      <c r="H54" s="27" t="s">
        <v>92</v>
      </c>
      <c r="I54" s="27" t="s">
        <v>92</v>
      </c>
    </row>
    <row r="55" spans="1:10" s="21" customFormat="1">
      <c r="A55" s="34" t="s">
        <v>42</v>
      </c>
      <c r="B55" s="31">
        <f>SUM(B51:B54)</f>
        <v>25</v>
      </c>
      <c r="C55" s="32"/>
      <c r="D55" s="32"/>
      <c r="E55" s="32"/>
      <c r="F55" s="32"/>
      <c r="G55" s="48">
        <f t="shared" ref="G55:I55" si="7">SUM(G51:G54)</f>
        <v>0</v>
      </c>
      <c r="H55" s="31">
        <f t="shared" si="7"/>
        <v>0</v>
      </c>
      <c r="I55" s="31">
        <f t="shared" si="7"/>
        <v>0</v>
      </c>
    </row>
    <row r="56" spans="1:10">
      <c r="B56" s="27">
        <v>1</v>
      </c>
      <c r="C56" s="28" t="s">
        <v>91</v>
      </c>
      <c r="D56" s="28" t="s">
        <v>9</v>
      </c>
      <c r="E56" s="28" t="s">
        <v>6</v>
      </c>
      <c r="F56" s="28" t="s">
        <v>81</v>
      </c>
      <c r="G56" s="47">
        <v>0</v>
      </c>
      <c r="H56" s="27">
        <v>0</v>
      </c>
      <c r="I56" s="27">
        <v>0</v>
      </c>
    </row>
    <row r="57" spans="1:10">
      <c r="B57" s="27">
        <v>3</v>
      </c>
      <c r="C57" s="28" t="s">
        <v>91</v>
      </c>
      <c r="D57" s="28" t="s">
        <v>0</v>
      </c>
      <c r="E57" s="28" t="s">
        <v>6</v>
      </c>
      <c r="F57" s="28" t="s">
        <v>81</v>
      </c>
      <c r="G57" s="47">
        <v>1</v>
      </c>
      <c r="H57" s="27" t="s">
        <v>92</v>
      </c>
      <c r="I57" s="27" t="s">
        <v>92</v>
      </c>
    </row>
    <row r="58" spans="1:10">
      <c r="B58" s="27">
        <v>1</v>
      </c>
      <c r="C58" s="28" t="s">
        <v>91</v>
      </c>
      <c r="D58" s="28" t="s">
        <v>0</v>
      </c>
      <c r="E58" s="28" t="s">
        <v>74</v>
      </c>
      <c r="F58" s="28" t="s">
        <v>81</v>
      </c>
      <c r="G58" s="47">
        <v>0</v>
      </c>
      <c r="H58" s="27" t="s">
        <v>92</v>
      </c>
      <c r="I58" s="27" t="s">
        <v>92</v>
      </c>
      <c r="J58" s="21"/>
    </row>
    <row r="59" spans="1:10" s="21" customFormat="1">
      <c r="A59" s="35" t="s">
        <v>43</v>
      </c>
      <c r="B59" s="31">
        <f>SUM(B56:B58)</f>
        <v>5</v>
      </c>
      <c r="C59" s="32"/>
      <c r="D59" s="32"/>
      <c r="E59" s="32"/>
      <c r="F59" s="32"/>
      <c r="G59" s="48">
        <f t="shared" ref="G59:I59" si="8">SUM(G56:G58)</f>
        <v>1</v>
      </c>
      <c r="H59" s="31">
        <f t="shared" si="8"/>
        <v>0</v>
      </c>
      <c r="I59" s="31">
        <f t="shared" si="8"/>
        <v>0</v>
      </c>
    </row>
    <row r="60" spans="1:10" s="41" customFormat="1">
      <c r="A60" s="37" t="s">
        <v>10</v>
      </c>
      <c r="B60" s="38">
        <f>SUM(B59,B55,B50,B45,B40,B31,B28,B22,B20)</f>
        <v>517</v>
      </c>
      <c r="C60" s="39"/>
      <c r="D60" s="39"/>
      <c r="E60" s="39"/>
      <c r="F60" s="40" t="s">
        <v>98</v>
      </c>
      <c r="G60" s="52">
        <f>SUM(G59,G55,G50,G45,G40,G31,G28,G22,G20)</f>
        <v>124023648</v>
      </c>
      <c r="H60" s="38">
        <f t="shared" ref="H60:I60" si="9">SUM(H59,H55,H50,H45,H40,H31,H28,H22,H20)</f>
        <v>27</v>
      </c>
      <c r="I60" s="38">
        <f t="shared" si="9"/>
        <v>453</v>
      </c>
    </row>
    <row r="61" spans="1:10">
      <c r="G61"/>
    </row>
    <row r="62" spans="1:10">
      <c r="G62"/>
    </row>
    <row r="63" spans="1:10">
      <c r="A63" s="23" t="s">
        <v>29</v>
      </c>
      <c r="B63" s="27">
        <v>226</v>
      </c>
      <c r="G63" s="29">
        <v>4817489</v>
      </c>
      <c r="H63" s="27">
        <v>25</v>
      </c>
      <c r="I63" s="27">
        <v>0</v>
      </c>
      <c r="J63" s="20"/>
    </row>
    <row r="64" spans="1:10">
      <c r="A64" s="23" t="s">
        <v>30</v>
      </c>
      <c r="B64" s="27">
        <v>76</v>
      </c>
      <c r="G64" s="29">
        <v>1635820</v>
      </c>
      <c r="H64" s="27">
        <v>1</v>
      </c>
      <c r="I64" s="27">
        <v>5</v>
      </c>
      <c r="J64" s="20"/>
    </row>
    <row r="65" spans="1:20">
      <c r="A65" s="23" t="s">
        <v>31</v>
      </c>
      <c r="B65" s="27">
        <v>130</v>
      </c>
      <c r="G65" s="29">
        <v>12728269</v>
      </c>
      <c r="H65" s="27">
        <v>1</v>
      </c>
      <c r="I65" s="27">
        <v>71</v>
      </c>
      <c r="J65" s="20"/>
    </row>
    <row r="66" spans="1:20">
      <c r="A66" s="23" t="s">
        <v>32</v>
      </c>
      <c r="B66" s="27">
        <v>85</v>
      </c>
      <c r="G66" s="29">
        <v>104842070</v>
      </c>
      <c r="H66" s="27">
        <v>0</v>
      </c>
      <c r="I66" s="27">
        <v>377</v>
      </c>
    </row>
    <row r="67" spans="1:20">
      <c r="A67" s="23" t="s">
        <v>33</v>
      </c>
      <c r="B67" s="24">
        <f>SUM(B63:B66)</f>
        <v>517</v>
      </c>
      <c r="C67" s="3"/>
      <c r="D67" s="3"/>
      <c r="E67" s="3"/>
      <c r="F67" s="3"/>
      <c r="G67" s="50">
        <f>SUM(G63:G66)</f>
        <v>124023648</v>
      </c>
      <c r="H67" s="24">
        <f>SUM(H63:H66)</f>
        <v>27</v>
      </c>
      <c r="I67" s="24">
        <f>SUM(I63:I66)</f>
        <v>453</v>
      </c>
    </row>
    <row r="68" spans="1:20">
      <c r="A68" s="23"/>
      <c r="B68" s="24"/>
      <c r="C68" s="3"/>
      <c r="D68" s="3"/>
      <c r="E68" s="3"/>
      <c r="F68" s="3"/>
      <c r="G68" s="50"/>
      <c r="H68" s="24"/>
      <c r="I68" s="24"/>
    </row>
    <row r="69" spans="1:20" ht="13.5" thickBot="1">
      <c r="A69" s="15" t="s">
        <v>80</v>
      </c>
      <c r="B69" s="16">
        <f>+B67</f>
        <v>517</v>
      </c>
      <c r="C69" s="17"/>
      <c r="D69" s="17"/>
      <c r="E69" s="17"/>
      <c r="F69" s="17"/>
      <c r="G69" s="51">
        <f>+G67</f>
        <v>124023648</v>
      </c>
      <c r="H69" s="16">
        <f>+H67</f>
        <v>27</v>
      </c>
      <c r="I69" s="16">
        <f>+I67</f>
        <v>453</v>
      </c>
    </row>
    <row r="71" spans="1:20" s="2" customFormat="1" ht="33.75">
      <c r="A71" s="55" t="s">
        <v>84</v>
      </c>
      <c r="B71" s="55" t="s">
        <v>85</v>
      </c>
      <c r="C71" s="55" t="s">
        <v>86</v>
      </c>
      <c r="D71" s="55" t="s">
        <v>87</v>
      </c>
      <c r="E71" s="55" t="s">
        <v>99</v>
      </c>
      <c r="F71" s="55" t="s">
        <v>100</v>
      </c>
      <c r="G71" s="55" t="s">
        <v>101</v>
      </c>
      <c r="H71" s="55" t="s">
        <v>102</v>
      </c>
      <c r="I71" s="55" t="s">
        <v>103</v>
      </c>
      <c r="J71" s="55" t="s">
        <v>89</v>
      </c>
      <c r="K71" s="55" t="s">
        <v>90</v>
      </c>
      <c r="L71" s="55" t="s">
        <v>104</v>
      </c>
      <c r="M71" s="55" t="s">
        <v>105</v>
      </c>
      <c r="N71" s="55" t="s">
        <v>106</v>
      </c>
      <c r="O71" s="55" t="s">
        <v>107</v>
      </c>
      <c r="P71" s="55" t="s">
        <v>108</v>
      </c>
      <c r="Q71" s="55" t="s">
        <v>109</v>
      </c>
      <c r="R71" s="55" t="s">
        <v>110</v>
      </c>
      <c r="S71" s="55" t="s">
        <v>111</v>
      </c>
      <c r="T71" s="55" t="s">
        <v>112</v>
      </c>
    </row>
    <row r="72" spans="1:20" s="59" customFormat="1">
      <c r="A72" s="56" t="s">
        <v>91</v>
      </c>
      <c r="B72" s="56" t="s">
        <v>0</v>
      </c>
      <c r="C72" s="56" t="s">
        <v>6</v>
      </c>
      <c r="D72" s="56" t="s">
        <v>76</v>
      </c>
      <c r="E72" s="57">
        <v>1</v>
      </c>
      <c r="F72" s="56" t="s">
        <v>113</v>
      </c>
      <c r="G72" s="77">
        <v>780000</v>
      </c>
      <c r="H72" s="56" t="s">
        <v>114</v>
      </c>
      <c r="I72" s="56" t="s">
        <v>115</v>
      </c>
      <c r="J72" s="57">
        <v>0</v>
      </c>
      <c r="K72" s="57">
        <v>0</v>
      </c>
      <c r="L72" s="56" t="s">
        <v>116</v>
      </c>
      <c r="M72" s="56" t="s">
        <v>117</v>
      </c>
      <c r="N72" s="56" t="s">
        <v>118</v>
      </c>
      <c r="O72" s="56" t="s">
        <v>26</v>
      </c>
      <c r="P72" s="56" t="s">
        <v>27</v>
      </c>
      <c r="Q72" s="56" t="s">
        <v>119</v>
      </c>
      <c r="R72" s="56" t="s">
        <v>120</v>
      </c>
      <c r="S72" s="58">
        <v>40837</v>
      </c>
      <c r="T72" s="58">
        <v>40917</v>
      </c>
    </row>
    <row r="73" spans="1:20" s="59" customFormat="1">
      <c r="A73" s="56" t="s">
        <v>91</v>
      </c>
      <c r="B73" s="56" t="s">
        <v>0</v>
      </c>
      <c r="C73" s="56" t="s">
        <v>6</v>
      </c>
      <c r="D73" s="56" t="s">
        <v>76</v>
      </c>
      <c r="E73" s="57">
        <v>1</v>
      </c>
      <c r="F73" s="56" t="s">
        <v>121</v>
      </c>
      <c r="G73" s="77">
        <v>569700</v>
      </c>
      <c r="H73" s="56" t="s">
        <v>122</v>
      </c>
      <c r="I73" s="56" t="s">
        <v>123</v>
      </c>
      <c r="J73" s="57">
        <v>0</v>
      </c>
      <c r="K73" s="57">
        <v>0</v>
      </c>
      <c r="L73" s="56" t="s">
        <v>124</v>
      </c>
      <c r="M73" s="56" t="s">
        <v>125</v>
      </c>
      <c r="N73" s="56" t="s">
        <v>126</v>
      </c>
      <c r="O73" s="56" t="s">
        <v>26</v>
      </c>
      <c r="P73" s="56" t="s">
        <v>27</v>
      </c>
      <c r="Q73" s="56" t="s">
        <v>67</v>
      </c>
      <c r="R73" s="56" t="s">
        <v>127</v>
      </c>
      <c r="S73" s="58">
        <v>40883</v>
      </c>
      <c r="T73" s="58">
        <v>40939</v>
      </c>
    </row>
    <row r="74" spans="1:20" s="59" customFormat="1">
      <c r="A74" s="56" t="s">
        <v>91</v>
      </c>
      <c r="B74" s="56" t="s">
        <v>0</v>
      </c>
      <c r="C74" s="56" t="s">
        <v>6</v>
      </c>
      <c r="D74" s="56" t="s">
        <v>76</v>
      </c>
      <c r="E74" s="57">
        <v>1</v>
      </c>
      <c r="F74" s="56" t="s">
        <v>128</v>
      </c>
      <c r="G74" s="77">
        <v>750000</v>
      </c>
      <c r="H74" s="56" t="s">
        <v>129</v>
      </c>
      <c r="I74" s="56" t="s">
        <v>130</v>
      </c>
      <c r="J74" s="57">
        <v>0</v>
      </c>
      <c r="K74" s="57">
        <v>0</v>
      </c>
      <c r="L74" s="56" t="s">
        <v>54</v>
      </c>
      <c r="M74" s="56" t="s">
        <v>131</v>
      </c>
      <c r="N74" s="56" t="s">
        <v>132</v>
      </c>
      <c r="O74" s="56" t="s">
        <v>55</v>
      </c>
      <c r="P74" s="56" t="s">
        <v>27</v>
      </c>
      <c r="Q74" s="56" t="s">
        <v>56</v>
      </c>
      <c r="R74" s="56" t="s">
        <v>133</v>
      </c>
      <c r="S74" s="58">
        <v>40890</v>
      </c>
      <c r="T74" s="58">
        <v>40932</v>
      </c>
    </row>
    <row r="75" spans="1:20" s="59" customFormat="1">
      <c r="A75" s="56" t="s">
        <v>91</v>
      </c>
      <c r="B75" s="56" t="s">
        <v>75</v>
      </c>
      <c r="C75" s="56" t="s">
        <v>6</v>
      </c>
      <c r="D75" s="56" t="s">
        <v>76</v>
      </c>
      <c r="E75" s="57">
        <v>1</v>
      </c>
      <c r="F75" s="56" t="s">
        <v>134</v>
      </c>
      <c r="G75" s="77">
        <v>2500000</v>
      </c>
      <c r="H75" s="56" t="s">
        <v>135</v>
      </c>
      <c r="I75" s="56" t="s">
        <v>136</v>
      </c>
      <c r="J75" s="57">
        <v>0</v>
      </c>
      <c r="K75" s="57">
        <v>0</v>
      </c>
      <c r="L75" s="56" t="s">
        <v>137</v>
      </c>
      <c r="M75" s="56" t="s">
        <v>138</v>
      </c>
      <c r="N75" s="56" t="s">
        <v>139</v>
      </c>
      <c r="O75" s="56" t="s">
        <v>140</v>
      </c>
      <c r="P75" s="56" t="s">
        <v>27</v>
      </c>
      <c r="Q75" s="56" t="s">
        <v>141</v>
      </c>
      <c r="R75" s="56" t="s">
        <v>142</v>
      </c>
      <c r="S75" s="58">
        <v>40861</v>
      </c>
      <c r="T75" s="58">
        <v>40921</v>
      </c>
    </row>
    <row r="76" spans="1:20" s="59" customFormat="1">
      <c r="A76" s="56" t="s">
        <v>91</v>
      </c>
      <c r="B76" s="56" t="s">
        <v>75</v>
      </c>
      <c r="C76" s="56" t="s">
        <v>6</v>
      </c>
      <c r="D76" s="56" t="s">
        <v>76</v>
      </c>
      <c r="E76" s="57">
        <v>1</v>
      </c>
      <c r="F76" s="56" t="s">
        <v>143</v>
      </c>
      <c r="G76" s="77">
        <v>6300000</v>
      </c>
      <c r="H76" s="56" t="s">
        <v>144</v>
      </c>
      <c r="I76" s="56" t="s">
        <v>145</v>
      </c>
      <c r="J76" s="57">
        <v>0</v>
      </c>
      <c r="K76" s="57">
        <v>0</v>
      </c>
      <c r="L76" s="56" t="s">
        <v>146</v>
      </c>
      <c r="M76" s="56" t="s">
        <v>147</v>
      </c>
      <c r="N76" s="56" t="s">
        <v>148</v>
      </c>
      <c r="O76" s="56" t="s">
        <v>65</v>
      </c>
      <c r="P76" s="56" t="s">
        <v>27</v>
      </c>
      <c r="Q76" s="56" t="s">
        <v>149</v>
      </c>
      <c r="R76" s="56" t="s">
        <v>150</v>
      </c>
      <c r="S76" s="58">
        <v>40756</v>
      </c>
      <c r="T76" s="58">
        <v>40911</v>
      </c>
    </row>
    <row r="77" spans="1:20" s="59" customFormat="1">
      <c r="A77" s="56" t="s">
        <v>91</v>
      </c>
      <c r="B77" s="56" t="s">
        <v>75</v>
      </c>
      <c r="C77" s="56" t="s">
        <v>6</v>
      </c>
      <c r="D77" s="56" t="s">
        <v>76</v>
      </c>
      <c r="E77" s="57">
        <v>1</v>
      </c>
      <c r="F77" s="56" t="s">
        <v>151</v>
      </c>
      <c r="G77" s="77">
        <v>9300000</v>
      </c>
      <c r="H77" s="56" t="s">
        <v>152</v>
      </c>
      <c r="I77" s="56" t="s">
        <v>153</v>
      </c>
      <c r="J77" s="57">
        <v>0</v>
      </c>
      <c r="K77" s="57">
        <v>0</v>
      </c>
      <c r="L77" s="56" t="s">
        <v>154</v>
      </c>
      <c r="M77" s="56" t="s">
        <v>155</v>
      </c>
      <c r="N77" s="56" t="s">
        <v>156</v>
      </c>
      <c r="O77" s="56" t="s">
        <v>26</v>
      </c>
      <c r="P77" s="56" t="s">
        <v>27</v>
      </c>
      <c r="Q77" s="56" t="s">
        <v>52</v>
      </c>
      <c r="R77" s="56" t="s">
        <v>157</v>
      </c>
      <c r="S77" s="58">
        <v>40785</v>
      </c>
      <c r="T77" s="58">
        <v>40917</v>
      </c>
    </row>
    <row r="78" spans="1:20" s="59" customFormat="1">
      <c r="A78" s="56" t="s">
        <v>91</v>
      </c>
      <c r="B78" s="56" t="s">
        <v>75</v>
      </c>
      <c r="C78" s="56" t="s">
        <v>6</v>
      </c>
      <c r="D78" s="56" t="s">
        <v>76</v>
      </c>
      <c r="E78" s="57">
        <v>1</v>
      </c>
      <c r="F78" s="56" t="s">
        <v>158</v>
      </c>
      <c r="G78" s="77">
        <v>1300000</v>
      </c>
      <c r="H78" s="56" t="s">
        <v>159</v>
      </c>
      <c r="I78" s="56" t="s">
        <v>160</v>
      </c>
      <c r="J78" s="57">
        <v>0</v>
      </c>
      <c r="K78" s="57">
        <v>320</v>
      </c>
      <c r="L78" s="56" t="s">
        <v>50</v>
      </c>
      <c r="M78" s="56" t="s">
        <v>48</v>
      </c>
      <c r="N78" s="56" t="s">
        <v>161</v>
      </c>
      <c r="O78" s="56" t="s">
        <v>162</v>
      </c>
      <c r="P78" s="56" t="s">
        <v>27</v>
      </c>
      <c r="Q78" s="56" t="s">
        <v>163</v>
      </c>
      <c r="R78" s="56" t="s">
        <v>164</v>
      </c>
      <c r="S78" s="58">
        <v>40703</v>
      </c>
      <c r="T78" s="58">
        <v>40918</v>
      </c>
    </row>
    <row r="79" spans="1:20" s="59" customFormat="1">
      <c r="A79" s="56" t="s">
        <v>91</v>
      </c>
      <c r="B79" s="56" t="s">
        <v>75</v>
      </c>
      <c r="C79" s="56" t="s">
        <v>6</v>
      </c>
      <c r="D79" s="56" t="s">
        <v>76</v>
      </c>
      <c r="E79" s="57">
        <v>1</v>
      </c>
      <c r="F79" s="56" t="s">
        <v>165</v>
      </c>
      <c r="G79" s="77">
        <v>2500000</v>
      </c>
      <c r="H79" s="56" t="s">
        <v>166</v>
      </c>
      <c r="I79" s="56" t="s">
        <v>167</v>
      </c>
      <c r="J79" s="57">
        <v>0</v>
      </c>
      <c r="K79" s="57">
        <v>0</v>
      </c>
      <c r="L79" s="56" t="s">
        <v>168</v>
      </c>
      <c r="M79" s="56" t="s">
        <v>169</v>
      </c>
      <c r="N79" s="56" t="s">
        <v>170</v>
      </c>
      <c r="O79" s="56" t="s">
        <v>26</v>
      </c>
      <c r="P79" s="56" t="s">
        <v>27</v>
      </c>
      <c r="Q79" s="56" t="s">
        <v>52</v>
      </c>
      <c r="R79" s="56" t="s">
        <v>171</v>
      </c>
      <c r="S79" s="58">
        <v>40830</v>
      </c>
      <c r="T79" s="58">
        <v>40920</v>
      </c>
    </row>
    <row r="80" spans="1:20" s="59" customFormat="1">
      <c r="A80" s="56" t="s">
        <v>91</v>
      </c>
      <c r="B80" s="56" t="s">
        <v>75</v>
      </c>
      <c r="C80" s="56" t="s">
        <v>6</v>
      </c>
      <c r="D80" s="56" t="s">
        <v>76</v>
      </c>
      <c r="E80" s="57">
        <v>1</v>
      </c>
      <c r="F80" s="56" t="s">
        <v>172</v>
      </c>
      <c r="G80" s="77">
        <v>1525820</v>
      </c>
      <c r="H80" s="56" t="s">
        <v>173</v>
      </c>
      <c r="I80" s="56" t="s">
        <v>174</v>
      </c>
      <c r="J80" s="57">
        <v>0</v>
      </c>
      <c r="K80" s="57">
        <v>0</v>
      </c>
      <c r="L80" s="56" t="s">
        <v>175</v>
      </c>
      <c r="M80" s="56" t="s">
        <v>176</v>
      </c>
      <c r="N80" s="56" t="s">
        <v>177</v>
      </c>
      <c r="O80" s="56" t="s">
        <v>26</v>
      </c>
      <c r="P80" s="56" t="s">
        <v>27</v>
      </c>
      <c r="Q80" s="56" t="s">
        <v>49</v>
      </c>
      <c r="R80" s="56" t="s">
        <v>178</v>
      </c>
      <c r="S80" s="58">
        <v>40779</v>
      </c>
      <c r="T80" s="58">
        <v>40933</v>
      </c>
    </row>
    <row r="81" spans="1:20" s="59" customFormat="1">
      <c r="A81" s="56" t="s">
        <v>91</v>
      </c>
      <c r="B81" s="56" t="s">
        <v>75</v>
      </c>
      <c r="C81" s="56" t="s">
        <v>6</v>
      </c>
      <c r="D81" s="56" t="s">
        <v>76</v>
      </c>
      <c r="E81" s="57">
        <v>1</v>
      </c>
      <c r="F81" s="56" t="s">
        <v>179</v>
      </c>
      <c r="G81" s="77">
        <v>1050000</v>
      </c>
      <c r="H81" s="56" t="s">
        <v>180</v>
      </c>
      <c r="I81" s="56" t="s">
        <v>181</v>
      </c>
      <c r="J81" s="57">
        <v>0</v>
      </c>
      <c r="K81" s="57">
        <v>0</v>
      </c>
      <c r="L81" s="56" t="s">
        <v>182</v>
      </c>
      <c r="M81" s="56" t="s">
        <v>183</v>
      </c>
      <c r="N81" s="56" t="s">
        <v>184</v>
      </c>
      <c r="O81" s="56" t="s">
        <v>26</v>
      </c>
      <c r="P81" s="56" t="s">
        <v>27</v>
      </c>
      <c r="Q81" s="56" t="s">
        <v>49</v>
      </c>
      <c r="R81" s="56" t="s">
        <v>185</v>
      </c>
      <c r="S81" s="58">
        <v>40836</v>
      </c>
      <c r="T81" s="58">
        <v>40939</v>
      </c>
    </row>
    <row r="82" spans="1:20" s="59" customFormat="1">
      <c r="A82" s="56" t="s">
        <v>91</v>
      </c>
      <c r="B82" s="56" t="s">
        <v>75</v>
      </c>
      <c r="C82" s="56" t="s">
        <v>6</v>
      </c>
      <c r="D82" s="56" t="s">
        <v>76</v>
      </c>
      <c r="E82" s="57">
        <v>1</v>
      </c>
      <c r="F82" s="56" t="s">
        <v>186</v>
      </c>
      <c r="G82" s="77">
        <v>2900000</v>
      </c>
      <c r="H82" s="56" t="s">
        <v>187</v>
      </c>
      <c r="I82" s="56" t="s">
        <v>188</v>
      </c>
      <c r="J82" s="57">
        <v>0</v>
      </c>
      <c r="K82" s="57">
        <v>0</v>
      </c>
      <c r="L82" s="56" t="s">
        <v>189</v>
      </c>
      <c r="M82" s="56" t="s">
        <v>190</v>
      </c>
      <c r="N82" s="56" t="s">
        <v>191</v>
      </c>
      <c r="O82" s="56" t="s">
        <v>26</v>
      </c>
      <c r="P82" s="56" t="s">
        <v>27</v>
      </c>
      <c r="Q82" s="56" t="s">
        <v>192</v>
      </c>
      <c r="R82" s="56" t="s">
        <v>193</v>
      </c>
      <c r="S82" s="58">
        <v>40835</v>
      </c>
      <c r="T82" s="58">
        <v>40938</v>
      </c>
    </row>
    <row r="83" spans="1:20" s="68" customFormat="1">
      <c r="A83" s="60" t="s">
        <v>44</v>
      </c>
      <c r="B83" s="65"/>
      <c r="C83" s="65"/>
      <c r="D83" s="65"/>
      <c r="E83" s="66">
        <f>SUM(E72:E82)</f>
        <v>11</v>
      </c>
      <c r="F83" s="65"/>
      <c r="G83" s="78">
        <f>SUM(G72:G82)</f>
        <v>29475520</v>
      </c>
      <c r="H83" s="65"/>
      <c r="I83" s="65"/>
      <c r="J83" s="66">
        <f>SUM(J72:J82)</f>
        <v>0</v>
      </c>
      <c r="K83" s="66">
        <f>SUM(K72:K82)</f>
        <v>320</v>
      </c>
      <c r="L83" s="65"/>
      <c r="M83" s="65"/>
      <c r="N83" s="65"/>
      <c r="O83" s="65"/>
      <c r="P83" s="65"/>
      <c r="Q83" s="65"/>
      <c r="R83" s="65"/>
      <c r="S83" s="67"/>
      <c r="T83" s="67"/>
    </row>
    <row r="84" spans="1:20" s="59" customFormat="1">
      <c r="A84" s="56" t="s">
        <v>91</v>
      </c>
      <c r="B84" s="56" t="s">
        <v>0</v>
      </c>
      <c r="C84" s="56" t="s">
        <v>8</v>
      </c>
      <c r="D84" s="56" t="s">
        <v>76</v>
      </c>
      <c r="E84" s="57">
        <v>1</v>
      </c>
      <c r="F84" s="56" t="s">
        <v>194</v>
      </c>
      <c r="G84" s="77">
        <v>869000</v>
      </c>
      <c r="H84" s="56" t="s">
        <v>195</v>
      </c>
      <c r="I84" s="56" t="s">
        <v>196</v>
      </c>
      <c r="J84" s="57">
        <v>0</v>
      </c>
      <c r="K84" s="57">
        <v>57</v>
      </c>
      <c r="L84" s="56" t="s">
        <v>197</v>
      </c>
      <c r="M84" s="56" t="s">
        <v>198</v>
      </c>
      <c r="N84" s="56" t="s">
        <v>199</v>
      </c>
      <c r="O84" s="56" t="s">
        <v>26</v>
      </c>
      <c r="P84" s="56" t="s">
        <v>27</v>
      </c>
      <c r="Q84" s="56" t="s">
        <v>49</v>
      </c>
      <c r="R84" s="56" t="s">
        <v>200</v>
      </c>
      <c r="S84" s="58">
        <v>40849</v>
      </c>
      <c r="T84" s="58">
        <v>40919</v>
      </c>
    </row>
    <row r="85" spans="1:20" s="68" customFormat="1">
      <c r="A85" s="60" t="s">
        <v>1</v>
      </c>
      <c r="B85" s="65"/>
      <c r="C85" s="65"/>
      <c r="D85" s="65"/>
      <c r="E85" s="66">
        <f>SUM(E84)</f>
        <v>1</v>
      </c>
      <c r="F85" s="65"/>
      <c r="G85" s="78">
        <f t="shared" ref="G85" si="10">SUM(G84)</f>
        <v>869000</v>
      </c>
      <c r="H85" s="65"/>
      <c r="I85" s="65"/>
      <c r="J85" s="66">
        <f t="shared" ref="J85:K85" si="11">SUM(J84)</f>
        <v>0</v>
      </c>
      <c r="K85" s="66">
        <f t="shared" si="11"/>
        <v>57</v>
      </c>
      <c r="L85" s="65"/>
      <c r="M85" s="65"/>
      <c r="N85" s="65"/>
      <c r="O85" s="65"/>
      <c r="P85" s="65"/>
      <c r="Q85" s="65"/>
      <c r="R85" s="65"/>
      <c r="S85" s="67"/>
      <c r="T85" s="67"/>
    </row>
    <row r="86" spans="1:20" s="59" customFormat="1">
      <c r="A86" s="56" t="s">
        <v>93</v>
      </c>
      <c r="B86" s="56" t="s">
        <v>75</v>
      </c>
      <c r="C86" s="56" t="s">
        <v>6</v>
      </c>
      <c r="D86" s="56" t="s">
        <v>94</v>
      </c>
      <c r="E86" s="57">
        <v>1</v>
      </c>
      <c r="F86" s="56" t="s">
        <v>201</v>
      </c>
      <c r="G86" s="77">
        <v>560000</v>
      </c>
      <c r="H86" s="56" t="s">
        <v>202</v>
      </c>
      <c r="I86" s="56" t="s">
        <v>203</v>
      </c>
      <c r="J86" s="57" t="s">
        <v>92</v>
      </c>
      <c r="K86" s="57" t="s">
        <v>92</v>
      </c>
      <c r="L86" s="56" t="s">
        <v>204</v>
      </c>
      <c r="M86" s="56" t="s">
        <v>205</v>
      </c>
      <c r="N86" s="56" t="s">
        <v>206</v>
      </c>
      <c r="O86" s="56" t="s">
        <v>65</v>
      </c>
      <c r="P86" s="56" t="s">
        <v>27</v>
      </c>
      <c r="Q86" s="56" t="s">
        <v>149</v>
      </c>
      <c r="R86" s="56" t="s">
        <v>207</v>
      </c>
      <c r="S86" s="58">
        <v>40842</v>
      </c>
      <c r="T86" s="58">
        <v>40920</v>
      </c>
    </row>
    <row r="87" spans="1:20" s="59" customFormat="1">
      <c r="A87" s="56" t="s">
        <v>93</v>
      </c>
      <c r="B87" s="56" t="s">
        <v>75</v>
      </c>
      <c r="C87" s="56" t="s">
        <v>6</v>
      </c>
      <c r="D87" s="56" t="s">
        <v>94</v>
      </c>
      <c r="E87" s="57">
        <v>1</v>
      </c>
      <c r="F87" s="56" t="s">
        <v>208</v>
      </c>
      <c r="G87" s="77">
        <v>5130000</v>
      </c>
      <c r="H87" s="56" t="s">
        <v>209</v>
      </c>
      <c r="I87" s="56" t="s">
        <v>210</v>
      </c>
      <c r="J87" s="57" t="s">
        <v>92</v>
      </c>
      <c r="K87" s="57" t="s">
        <v>92</v>
      </c>
      <c r="L87" s="56" t="s">
        <v>204</v>
      </c>
      <c r="M87" s="56" t="s">
        <v>205</v>
      </c>
      <c r="N87" s="56" t="s">
        <v>211</v>
      </c>
      <c r="O87" s="56" t="s">
        <v>26</v>
      </c>
      <c r="P87" s="56" t="s">
        <v>27</v>
      </c>
      <c r="Q87" s="56" t="s">
        <v>52</v>
      </c>
      <c r="R87" s="56" t="s">
        <v>212</v>
      </c>
      <c r="S87" s="58">
        <v>40876</v>
      </c>
      <c r="T87" s="58">
        <v>40917</v>
      </c>
    </row>
    <row r="88" spans="1:20" s="59" customFormat="1">
      <c r="A88" s="56" t="s">
        <v>93</v>
      </c>
      <c r="B88" s="56" t="s">
        <v>75</v>
      </c>
      <c r="C88" s="56" t="s">
        <v>6</v>
      </c>
      <c r="D88" s="56" t="s">
        <v>94</v>
      </c>
      <c r="E88" s="57">
        <v>1</v>
      </c>
      <c r="F88" s="56" t="s">
        <v>213</v>
      </c>
      <c r="G88" s="77">
        <v>2000000</v>
      </c>
      <c r="H88" s="56" t="s">
        <v>209</v>
      </c>
      <c r="I88" s="56" t="s">
        <v>214</v>
      </c>
      <c r="J88" s="57" t="s">
        <v>92</v>
      </c>
      <c r="K88" s="57" t="s">
        <v>92</v>
      </c>
      <c r="L88" s="56" t="s">
        <v>204</v>
      </c>
      <c r="M88" s="56" t="s">
        <v>205</v>
      </c>
      <c r="N88" s="56" t="s">
        <v>211</v>
      </c>
      <c r="O88" s="56" t="s">
        <v>26</v>
      </c>
      <c r="P88" s="56" t="s">
        <v>27</v>
      </c>
      <c r="Q88" s="56" t="s">
        <v>52</v>
      </c>
      <c r="R88" s="56" t="s">
        <v>212</v>
      </c>
      <c r="S88" s="58">
        <v>40897</v>
      </c>
      <c r="T88" s="58">
        <v>40917</v>
      </c>
    </row>
    <row r="89" spans="1:20" s="59" customFormat="1">
      <c r="A89" s="56" t="s">
        <v>93</v>
      </c>
      <c r="B89" s="56" t="s">
        <v>75</v>
      </c>
      <c r="C89" s="56" t="s">
        <v>6</v>
      </c>
      <c r="D89" s="56" t="s">
        <v>94</v>
      </c>
      <c r="E89" s="57">
        <v>1</v>
      </c>
      <c r="F89" s="56" t="s">
        <v>215</v>
      </c>
      <c r="G89" s="77">
        <v>2772000</v>
      </c>
      <c r="H89" s="56" t="s">
        <v>216</v>
      </c>
      <c r="I89" s="56" t="s">
        <v>217</v>
      </c>
      <c r="J89" s="57" t="s">
        <v>92</v>
      </c>
      <c r="K89" s="57" t="s">
        <v>92</v>
      </c>
      <c r="L89" s="56" t="s">
        <v>218</v>
      </c>
      <c r="M89" s="56" t="s">
        <v>219</v>
      </c>
      <c r="N89" s="56" t="s">
        <v>220</v>
      </c>
      <c r="O89" s="56" t="s">
        <v>26</v>
      </c>
      <c r="P89" s="56" t="s">
        <v>27</v>
      </c>
      <c r="Q89" s="56" t="s">
        <v>221</v>
      </c>
      <c r="R89" s="56" t="s">
        <v>222</v>
      </c>
      <c r="S89" s="58">
        <v>40877</v>
      </c>
      <c r="T89" s="58">
        <v>40912</v>
      </c>
    </row>
    <row r="90" spans="1:20" s="59" customFormat="1">
      <c r="A90" s="56" t="s">
        <v>93</v>
      </c>
      <c r="B90" s="56" t="s">
        <v>75</v>
      </c>
      <c r="C90" s="56" t="s">
        <v>6</v>
      </c>
      <c r="D90" s="56" t="s">
        <v>94</v>
      </c>
      <c r="E90" s="57">
        <v>1</v>
      </c>
      <c r="F90" s="56" t="s">
        <v>223</v>
      </c>
      <c r="G90" s="77">
        <v>730000</v>
      </c>
      <c r="H90" s="56" t="s">
        <v>224</v>
      </c>
      <c r="I90" s="56" t="s">
        <v>225</v>
      </c>
      <c r="J90" s="57" t="s">
        <v>92</v>
      </c>
      <c r="K90" s="57" t="s">
        <v>92</v>
      </c>
      <c r="L90" s="56" t="s">
        <v>226</v>
      </c>
      <c r="M90" s="56" t="s">
        <v>227</v>
      </c>
      <c r="N90" s="56" t="s">
        <v>228</v>
      </c>
      <c r="O90" s="56" t="s">
        <v>26</v>
      </c>
      <c r="P90" s="56" t="s">
        <v>27</v>
      </c>
      <c r="Q90" s="56" t="s">
        <v>53</v>
      </c>
      <c r="R90" s="56" t="s">
        <v>229</v>
      </c>
      <c r="S90" s="58">
        <v>40886</v>
      </c>
      <c r="T90" s="58">
        <v>40914</v>
      </c>
    </row>
    <row r="91" spans="1:20" s="59" customFormat="1">
      <c r="A91" s="56" t="s">
        <v>93</v>
      </c>
      <c r="B91" s="56" t="s">
        <v>75</v>
      </c>
      <c r="C91" s="56" t="s">
        <v>6</v>
      </c>
      <c r="D91" s="56" t="s">
        <v>94</v>
      </c>
      <c r="E91" s="57">
        <v>1</v>
      </c>
      <c r="F91" s="56" t="s">
        <v>230</v>
      </c>
      <c r="G91" s="77">
        <v>1249778</v>
      </c>
      <c r="H91" s="56" t="s">
        <v>231</v>
      </c>
      <c r="I91" s="56" t="s">
        <v>232</v>
      </c>
      <c r="J91" s="57" t="s">
        <v>92</v>
      </c>
      <c r="K91" s="57" t="s">
        <v>92</v>
      </c>
      <c r="L91" s="56" t="s">
        <v>68</v>
      </c>
      <c r="M91" s="56" t="s">
        <v>69</v>
      </c>
      <c r="N91" s="56" t="s">
        <v>233</v>
      </c>
      <c r="O91" s="56" t="s">
        <v>26</v>
      </c>
      <c r="P91" s="56" t="s">
        <v>27</v>
      </c>
      <c r="Q91" s="56" t="s">
        <v>49</v>
      </c>
      <c r="R91" s="56" t="s">
        <v>234</v>
      </c>
      <c r="S91" s="58">
        <v>40917</v>
      </c>
      <c r="T91" s="58">
        <v>40933</v>
      </c>
    </row>
    <row r="92" spans="1:20" s="68" customFormat="1">
      <c r="A92" s="60" t="s">
        <v>45</v>
      </c>
      <c r="B92" s="65"/>
      <c r="C92" s="65"/>
      <c r="D92" s="65"/>
      <c r="E92" s="66">
        <f>SUM(E86:E91)</f>
        <v>6</v>
      </c>
      <c r="F92" s="65"/>
      <c r="G92" s="78">
        <f>SUM(G86:G91)</f>
        <v>12441778</v>
      </c>
      <c r="H92" s="65"/>
      <c r="I92" s="65"/>
      <c r="J92" s="66">
        <f t="shared" ref="J92:K92" si="12">SUM(J86:J91)</f>
        <v>0</v>
      </c>
      <c r="K92" s="66">
        <f t="shared" si="12"/>
        <v>0</v>
      </c>
      <c r="L92" s="65"/>
      <c r="M92" s="65"/>
      <c r="N92" s="65"/>
      <c r="O92" s="65"/>
      <c r="P92" s="65"/>
      <c r="Q92" s="65"/>
      <c r="R92" s="65"/>
      <c r="S92" s="67"/>
      <c r="T92" s="67"/>
    </row>
    <row r="93" spans="1:20" s="59" customFormat="1">
      <c r="A93" s="56" t="s">
        <v>97</v>
      </c>
      <c r="B93" s="56" t="s">
        <v>75</v>
      </c>
      <c r="C93" s="56" t="s">
        <v>6</v>
      </c>
      <c r="D93" s="56" t="s">
        <v>7</v>
      </c>
      <c r="E93" s="57">
        <v>1</v>
      </c>
      <c r="F93" s="56" t="s">
        <v>235</v>
      </c>
      <c r="G93" s="77">
        <v>579830</v>
      </c>
      <c r="H93" s="56" t="s">
        <v>216</v>
      </c>
      <c r="I93" s="56" t="s">
        <v>236</v>
      </c>
      <c r="J93" s="57" t="s">
        <v>92</v>
      </c>
      <c r="K93" s="57" t="s">
        <v>92</v>
      </c>
      <c r="L93" s="56" t="s">
        <v>237</v>
      </c>
      <c r="M93" s="56" t="s">
        <v>238</v>
      </c>
      <c r="N93" s="56" t="s">
        <v>239</v>
      </c>
      <c r="O93" s="56" t="s">
        <v>240</v>
      </c>
      <c r="P93" s="56" t="s">
        <v>27</v>
      </c>
      <c r="Q93" s="56" t="s">
        <v>241</v>
      </c>
      <c r="R93" s="56" t="s">
        <v>242</v>
      </c>
      <c r="S93" s="58">
        <v>40875</v>
      </c>
      <c r="T93" s="58">
        <v>40919</v>
      </c>
    </row>
    <row r="94" spans="1:20" s="59" customFormat="1">
      <c r="A94" s="56" t="s">
        <v>97</v>
      </c>
      <c r="B94" s="56" t="s">
        <v>75</v>
      </c>
      <c r="C94" s="56" t="s">
        <v>6</v>
      </c>
      <c r="D94" s="56" t="s">
        <v>7</v>
      </c>
      <c r="E94" s="57">
        <v>1</v>
      </c>
      <c r="F94" s="56" t="s">
        <v>243</v>
      </c>
      <c r="G94" s="77">
        <v>1800000</v>
      </c>
      <c r="H94" s="56" t="s">
        <v>209</v>
      </c>
      <c r="I94" s="56" t="s">
        <v>244</v>
      </c>
      <c r="J94" s="57" t="s">
        <v>92</v>
      </c>
      <c r="K94" s="57" t="s">
        <v>92</v>
      </c>
      <c r="L94" s="56" t="s">
        <v>245</v>
      </c>
      <c r="M94" s="56" t="s">
        <v>246</v>
      </c>
      <c r="N94" s="56" t="s">
        <v>247</v>
      </c>
      <c r="O94" s="56" t="s">
        <v>26</v>
      </c>
      <c r="P94" s="56" t="s">
        <v>27</v>
      </c>
      <c r="Q94" s="56" t="s">
        <v>248</v>
      </c>
      <c r="R94" s="56" t="s">
        <v>249</v>
      </c>
      <c r="S94" s="58">
        <v>40891</v>
      </c>
      <c r="T94" s="58">
        <v>40917</v>
      </c>
    </row>
    <row r="95" spans="1:20" s="59" customFormat="1">
      <c r="A95" s="56" t="s">
        <v>97</v>
      </c>
      <c r="B95" s="56" t="s">
        <v>75</v>
      </c>
      <c r="C95" s="56" t="s">
        <v>6</v>
      </c>
      <c r="D95" s="56" t="s">
        <v>7</v>
      </c>
      <c r="E95" s="57">
        <v>1</v>
      </c>
      <c r="F95" s="56" t="s">
        <v>250</v>
      </c>
      <c r="G95" s="77">
        <v>1800000</v>
      </c>
      <c r="H95" s="56" t="s">
        <v>209</v>
      </c>
      <c r="I95" s="56" t="s">
        <v>251</v>
      </c>
      <c r="J95" s="57" t="s">
        <v>92</v>
      </c>
      <c r="K95" s="57" t="s">
        <v>92</v>
      </c>
      <c r="L95" s="56" t="s">
        <v>245</v>
      </c>
      <c r="M95" s="56" t="s">
        <v>246</v>
      </c>
      <c r="N95" s="56" t="s">
        <v>247</v>
      </c>
      <c r="O95" s="56" t="s">
        <v>26</v>
      </c>
      <c r="P95" s="56" t="s">
        <v>27</v>
      </c>
      <c r="Q95" s="56" t="s">
        <v>248</v>
      </c>
      <c r="R95" s="56" t="s">
        <v>249</v>
      </c>
      <c r="S95" s="58">
        <v>40906</v>
      </c>
      <c r="T95" s="58">
        <v>40939</v>
      </c>
    </row>
    <row r="96" spans="1:20" s="59" customFormat="1">
      <c r="A96" s="56" t="s">
        <v>97</v>
      </c>
      <c r="B96" s="56" t="s">
        <v>75</v>
      </c>
      <c r="C96" s="56" t="s">
        <v>6</v>
      </c>
      <c r="D96" s="56" t="s">
        <v>7</v>
      </c>
      <c r="E96" s="57">
        <v>1</v>
      </c>
      <c r="F96" s="56" t="s">
        <v>252</v>
      </c>
      <c r="G96" s="77">
        <v>5062000</v>
      </c>
      <c r="H96" s="56" t="s">
        <v>253</v>
      </c>
      <c r="I96" s="56" t="s">
        <v>254</v>
      </c>
      <c r="J96" s="57">
        <v>0</v>
      </c>
      <c r="K96" s="57">
        <v>0</v>
      </c>
      <c r="L96" s="56" t="s">
        <v>137</v>
      </c>
      <c r="M96" s="56" t="s">
        <v>255</v>
      </c>
      <c r="N96" s="56" t="s">
        <v>256</v>
      </c>
      <c r="O96" s="56" t="s">
        <v>26</v>
      </c>
      <c r="P96" s="56" t="s">
        <v>27</v>
      </c>
      <c r="Q96" s="56" t="s">
        <v>119</v>
      </c>
      <c r="R96" s="56" t="s">
        <v>257</v>
      </c>
      <c r="S96" s="58">
        <v>40898</v>
      </c>
      <c r="T96" s="58">
        <v>40934</v>
      </c>
    </row>
    <row r="97" spans="1:20" s="68" customFormat="1">
      <c r="A97" s="60" t="s">
        <v>46</v>
      </c>
      <c r="B97" s="65"/>
      <c r="C97" s="65"/>
      <c r="D97" s="65"/>
      <c r="E97" s="66">
        <f>SUM(E93:E96)</f>
        <v>4</v>
      </c>
      <c r="F97" s="65"/>
      <c r="G97" s="78">
        <f>SUM(G93:G96)</f>
        <v>9241830</v>
      </c>
      <c r="H97" s="65"/>
      <c r="I97" s="65"/>
      <c r="J97" s="66">
        <f t="shared" ref="J97:K97" si="13">SUM(J93:J96)</f>
        <v>0</v>
      </c>
      <c r="K97" s="66">
        <f t="shared" si="13"/>
        <v>0</v>
      </c>
      <c r="L97" s="65"/>
      <c r="M97" s="65"/>
      <c r="N97" s="65"/>
      <c r="O97" s="65"/>
      <c r="P97" s="65"/>
      <c r="Q97" s="65"/>
      <c r="R97" s="65"/>
      <c r="S97" s="67"/>
      <c r="T97" s="67"/>
    </row>
    <row r="98" spans="1:20" s="59" customFormat="1">
      <c r="A98" s="56" t="s">
        <v>91</v>
      </c>
      <c r="B98" s="56" t="s">
        <v>75</v>
      </c>
      <c r="C98" s="56" t="s">
        <v>6</v>
      </c>
      <c r="D98" s="56" t="s">
        <v>82</v>
      </c>
      <c r="E98" s="57">
        <v>1</v>
      </c>
      <c r="F98" s="56" t="s">
        <v>265</v>
      </c>
      <c r="G98" s="77">
        <v>31023860</v>
      </c>
      <c r="H98" s="56" t="s">
        <v>266</v>
      </c>
      <c r="I98" s="56" t="s">
        <v>267</v>
      </c>
      <c r="J98" s="57">
        <v>0</v>
      </c>
      <c r="K98" s="57">
        <v>0</v>
      </c>
      <c r="L98" s="56" t="s">
        <v>47</v>
      </c>
      <c r="M98" s="56" t="s">
        <v>268</v>
      </c>
      <c r="N98" s="56" t="s">
        <v>269</v>
      </c>
      <c r="O98" s="56" t="s">
        <v>26</v>
      </c>
      <c r="P98" s="56" t="s">
        <v>27</v>
      </c>
      <c r="Q98" s="56" t="s">
        <v>52</v>
      </c>
      <c r="R98" s="56" t="s">
        <v>270</v>
      </c>
      <c r="S98" s="58">
        <v>40814</v>
      </c>
      <c r="T98" s="58">
        <v>40934</v>
      </c>
    </row>
    <row r="99" spans="1:20" s="59" customFormat="1">
      <c r="A99" s="56" t="s">
        <v>91</v>
      </c>
      <c r="B99" s="56" t="s">
        <v>75</v>
      </c>
      <c r="C99" s="56" t="s">
        <v>6</v>
      </c>
      <c r="D99" s="56" t="s">
        <v>82</v>
      </c>
      <c r="E99" s="57">
        <v>1</v>
      </c>
      <c r="F99" s="56" t="s">
        <v>271</v>
      </c>
      <c r="G99" s="77">
        <v>10347448</v>
      </c>
      <c r="H99" s="56" t="s">
        <v>272</v>
      </c>
      <c r="I99" s="56" t="s">
        <v>273</v>
      </c>
      <c r="J99" s="57" t="s">
        <v>92</v>
      </c>
      <c r="K99" s="57" t="s">
        <v>92</v>
      </c>
      <c r="L99" s="56" t="s">
        <v>61</v>
      </c>
      <c r="M99" s="56" t="s">
        <v>274</v>
      </c>
      <c r="N99" s="56" t="s">
        <v>62</v>
      </c>
      <c r="O99" s="56" t="s">
        <v>63</v>
      </c>
      <c r="P99" s="56" t="s">
        <v>27</v>
      </c>
      <c r="Q99" s="56" t="s">
        <v>64</v>
      </c>
      <c r="R99" s="56" t="s">
        <v>275</v>
      </c>
      <c r="S99" s="58">
        <v>40833</v>
      </c>
      <c r="T99" s="58">
        <v>40919</v>
      </c>
    </row>
    <row r="100" spans="1:20" s="68" customFormat="1">
      <c r="A100" s="60" t="s">
        <v>28</v>
      </c>
      <c r="B100" s="65"/>
      <c r="C100" s="65"/>
      <c r="D100" s="65"/>
      <c r="E100" s="66">
        <f>SUM(E98:E99)</f>
        <v>2</v>
      </c>
      <c r="F100" s="65"/>
      <c r="G100" s="78">
        <f>SUM(G98:G99)</f>
        <v>41371308</v>
      </c>
      <c r="H100" s="65"/>
      <c r="I100" s="65"/>
      <c r="J100" s="66">
        <f t="shared" ref="J100:K100" si="14">SUM(J98:J99)</f>
        <v>0</v>
      </c>
      <c r="K100" s="66">
        <f t="shared" si="14"/>
        <v>0</v>
      </c>
      <c r="L100" s="65"/>
      <c r="M100" s="65"/>
      <c r="N100" s="65"/>
      <c r="O100" s="65"/>
      <c r="P100" s="65"/>
      <c r="Q100" s="65"/>
      <c r="R100" s="65"/>
      <c r="S100" s="67"/>
      <c r="T100" s="67"/>
    </row>
    <row r="101" spans="1:20" s="64" customFormat="1">
      <c r="A101" s="61" t="s">
        <v>91</v>
      </c>
      <c r="B101" s="61" t="s">
        <v>75</v>
      </c>
      <c r="C101" s="61" t="s">
        <v>6</v>
      </c>
      <c r="D101" s="61" t="s">
        <v>82</v>
      </c>
      <c r="E101" s="62">
        <v>1</v>
      </c>
      <c r="F101" s="61" t="s">
        <v>258</v>
      </c>
      <c r="G101" s="79">
        <v>1800000</v>
      </c>
      <c r="H101" s="61" t="s">
        <v>259</v>
      </c>
      <c r="I101" s="61" t="s">
        <v>260</v>
      </c>
      <c r="J101" s="62">
        <v>0</v>
      </c>
      <c r="K101" s="62">
        <v>7</v>
      </c>
      <c r="L101" s="61" t="s">
        <v>261</v>
      </c>
      <c r="M101" s="61" t="s">
        <v>262</v>
      </c>
      <c r="N101" s="61" t="s">
        <v>263</v>
      </c>
      <c r="O101" s="61" t="s">
        <v>26</v>
      </c>
      <c r="P101" s="61" t="s">
        <v>27</v>
      </c>
      <c r="Q101" s="61" t="s">
        <v>52</v>
      </c>
      <c r="R101" s="61" t="s">
        <v>264</v>
      </c>
      <c r="S101" s="63">
        <v>39787</v>
      </c>
      <c r="T101" s="63">
        <v>40935</v>
      </c>
    </row>
    <row r="102" spans="1:20" s="64" customFormat="1">
      <c r="A102" s="61" t="s">
        <v>91</v>
      </c>
      <c r="B102" s="61" t="s">
        <v>75</v>
      </c>
      <c r="C102" s="61" t="s">
        <v>8</v>
      </c>
      <c r="D102" s="61" t="s">
        <v>82</v>
      </c>
      <c r="E102" s="62">
        <v>1</v>
      </c>
      <c r="F102" s="61" t="s">
        <v>276</v>
      </c>
      <c r="G102" s="79">
        <v>606865</v>
      </c>
      <c r="H102" s="61" t="s">
        <v>277</v>
      </c>
      <c r="I102" s="61" t="s">
        <v>278</v>
      </c>
      <c r="J102" s="62">
        <v>0</v>
      </c>
      <c r="K102" s="62">
        <v>6</v>
      </c>
      <c r="L102" s="61" t="s">
        <v>279</v>
      </c>
      <c r="M102" s="61" t="s">
        <v>280</v>
      </c>
      <c r="N102" s="61" t="s">
        <v>281</v>
      </c>
      <c r="O102" s="61" t="s">
        <v>282</v>
      </c>
      <c r="P102" s="61" t="s">
        <v>27</v>
      </c>
      <c r="Q102" s="61" t="s">
        <v>283</v>
      </c>
      <c r="R102" s="61" t="s">
        <v>284</v>
      </c>
      <c r="S102" s="63">
        <v>39360</v>
      </c>
      <c r="T102" s="63">
        <v>40939</v>
      </c>
    </row>
    <row r="103" spans="1:20" s="64" customFormat="1">
      <c r="A103" s="61" t="s">
        <v>91</v>
      </c>
      <c r="B103" s="61" t="s">
        <v>75</v>
      </c>
      <c r="C103" s="61" t="s">
        <v>8</v>
      </c>
      <c r="D103" s="61" t="s">
        <v>82</v>
      </c>
      <c r="E103" s="62">
        <v>1</v>
      </c>
      <c r="F103" s="61" t="s">
        <v>285</v>
      </c>
      <c r="G103" s="79">
        <v>1104894</v>
      </c>
      <c r="H103" s="61" t="s">
        <v>286</v>
      </c>
      <c r="I103" s="61" t="s">
        <v>287</v>
      </c>
      <c r="J103" s="62">
        <v>0</v>
      </c>
      <c r="K103" s="62">
        <v>5</v>
      </c>
      <c r="L103" s="61" t="s">
        <v>288</v>
      </c>
      <c r="M103" s="61" t="s">
        <v>289</v>
      </c>
      <c r="N103" s="61" t="s">
        <v>290</v>
      </c>
      <c r="O103" s="61" t="s">
        <v>26</v>
      </c>
      <c r="P103" s="61" t="s">
        <v>27</v>
      </c>
      <c r="Q103" s="61" t="s">
        <v>67</v>
      </c>
      <c r="R103" s="61" t="s">
        <v>291</v>
      </c>
      <c r="S103" s="63">
        <v>40724</v>
      </c>
      <c r="T103" s="63">
        <v>40931</v>
      </c>
    </row>
    <row r="104" spans="1:20" s="72" customFormat="1">
      <c r="A104" s="60" t="s">
        <v>70</v>
      </c>
      <c r="B104" s="69"/>
      <c r="C104" s="69"/>
      <c r="D104" s="69"/>
      <c r="E104" s="70">
        <f>SUM(E101:E103)</f>
        <v>3</v>
      </c>
      <c r="F104" s="69"/>
      <c r="G104" s="80">
        <f>SUM(G101:G103)</f>
        <v>3511759</v>
      </c>
      <c r="H104" s="69"/>
      <c r="I104" s="69"/>
      <c r="J104" s="70">
        <f t="shared" ref="J104:K104" si="15">SUM(J101:J103)</f>
        <v>0</v>
      </c>
      <c r="K104" s="70">
        <f t="shared" si="15"/>
        <v>18</v>
      </c>
      <c r="L104" s="69"/>
      <c r="M104" s="69"/>
      <c r="N104" s="69"/>
      <c r="O104" s="69"/>
      <c r="P104" s="69"/>
      <c r="Q104" s="69"/>
      <c r="R104" s="69"/>
      <c r="S104" s="71"/>
      <c r="T104" s="71"/>
    </row>
    <row r="105" spans="1:20" s="59" customFormat="1">
      <c r="A105" s="56" t="s">
        <v>91</v>
      </c>
      <c r="B105" s="56" t="s">
        <v>75</v>
      </c>
      <c r="C105" s="56" t="s">
        <v>73</v>
      </c>
      <c r="D105" s="56" t="s">
        <v>71</v>
      </c>
      <c r="E105" s="57">
        <v>1</v>
      </c>
      <c r="F105" s="56" t="s">
        <v>292</v>
      </c>
      <c r="G105" s="77">
        <v>805000</v>
      </c>
      <c r="H105" s="56" t="s">
        <v>293</v>
      </c>
      <c r="I105" s="56" t="s">
        <v>294</v>
      </c>
      <c r="J105" s="57">
        <v>0</v>
      </c>
      <c r="K105" s="57">
        <v>0</v>
      </c>
      <c r="L105" s="56" t="s">
        <v>295</v>
      </c>
      <c r="M105" s="56" t="s">
        <v>296</v>
      </c>
      <c r="N105" s="56" t="s">
        <v>297</v>
      </c>
      <c r="O105" s="56" t="s">
        <v>140</v>
      </c>
      <c r="P105" s="56" t="s">
        <v>27</v>
      </c>
      <c r="Q105" s="56" t="s">
        <v>141</v>
      </c>
      <c r="R105" s="56" t="s">
        <v>298</v>
      </c>
      <c r="S105" s="58">
        <v>40900</v>
      </c>
      <c r="T105" s="58">
        <v>40921</v>
      </c>
    </row>
    <row r="106" spans="1:20" s="68" customFormat="1">
      <c r="A106" s="60" t="s">
        <v>299</v>
      </c>
      <c r="B106" s="65"/>
      <c r="C106" s="65"/>
      <c r="D106" s="65"/>
      <c r="E106" s="66">
        <f>SUM(E105)</f>
        <v>1</v>
      </c>
      <c r="F106" s="65"/>
      <c r="G106" s="78">
        <f>SUM(G105)</f>
        <v>805000</v>
      </c>
      <c r="H106" s="65"/>
      <c r="I106" s="65"/>
      <c r="J106" s="66">
        <f t="shared" ref="J106:K106" si="16">SUM(J105)</f>
        <v>0</v>
      </c>
      <c r="K106" s="66">
        <f t="shared" si="16"/>
        <v>0</v>
      </c>
      <c r="L106" s="65"/>
      <c r="M106" s="65"/>
      <c r="N106" s="65"/>
      <c r="O106" s="65"/>
      <c r="P106" s="65"/>
      <c r="Q106" s="65"/>
      <c r="R106" s="65"/>
      <c r="S106" s="67"/>
      <c r="T106" s="67"/>
    </row>
    <row r="107" spans="1:20" s="76" customFormat="1">
      <c r="A107" s="73"/>
      <c r="B107" s="73"/>
      <c r="C107" s="73"/>
      <c r="D107" s="74" t="s">
        <v>98</v>
      </c>
      <c r="E107" s="75">
        <f>SUM(E106,E104,E100,E97,E92,E85,E83)</f>
        <v>28</v>
      </c>
      <c r="F107" s="73"/>
      <c r="G107" s="81">
        <f>SUM(G106,G104,G100,G97,G92,G85,G83)</f>
        <v>97716195</v>
      </c>
      <c r="H107" s="73"/>
      <c r="I107" s="73"/>
      <c r="J107" s="75">
        <f>SUM(J106,J104,J100,J97,J92,J85,J83)</f>
        <v>0</v>
      </c>
      <c r="K107" s="75">
        <f>SUM(K106,K104,K100,K97,K92,K85,K83)</f>
        <v>395</v>
      </c>
      <c r="L107" s="73"/>
      <c r="M107" s="73"/>
      <c r="N107" s="73"/>
      <c r="O107" s="73"/>
      <c r="P107" s="73"/>
      <c r="Q107" s="73"/>
      <c r="R107" s="73"/>
      <c r="S107" s="73"/>
      <c r="T107" s="73"/>
    </row>
    <row r="109" spans="1:20" ht="36">
      <c r="B109" s="26" t="s">
        <v>83</v>
      </c>
      <c r="C109" s="26" t="s">
        <v>84</v>
      </c>
      <c r="D109" s="26" t="s">
        <v>85</v>
      </c>
      <c r="E109" s="26" t="s">
        <v>86</v>
      </c>
      <c r="F109" s="26" t="s">
        <v>87</v>
      </c>
      <c r="G109" s="26" t="s">
        <v>88</v>
      </c>
      <c r="H109" s="26" t="s">
        <v>89</v>
      </c>
      <c r="I109" s="26" t="s">
        <v>90</v>
      </c>
    </row>
    <row r="110" spans="1:20">
      <c r="B110" s="27">
        <v>33</v>
      </c>
      <c r="C110" s="28" t="s">
        <v>97</v>
      </c>
      <c r="D110" s="28" t="s">
        <v>5</v>
      </c>
      <c r="E110" s="28" t="s">
        <v>6</v>
      </c>
      <c r="F110" s="28" t="s">
        <v>7</v>
      </c>
      <c r="G110" s="42">
        <v>0</v>
      </c>
      <c r="H110" s="27" t="s">
        <v>92</v>
      </c>
      <c r="I110" s="27" t="s">
        <v>92</v>
      </c>
    </row>
    <row r="111" spans="1:20">
      <c r="B111" s="27">
        <v>1</v>
      </c>
      <c r="C111" s="28" t="s">
        <v>97</v>
      </c>
      <c r="D111" s="28" t="s">
        <v>5</v>
      </c>
      <c r="E111" s="28" t="s">
        <v>74</v>
      </c>
      <c r="F111" s="28" t="s">
        <v>7</v>
      </c>
      <c r="G111" s="42">
        <v>0</v>
      </c>
      <c r="H111" s="27" t="s">
        <v>92</v>
      </c>
      <c r="I111" s="27" t="s">
        <v>92</v>
      </c>
    </row>
    <row r="112" spans="1:20">
      <c r="B112" s="27">
        <v>41</v>
      </c>
      <c r="C112" s="28" t="s">
        <v>91</v>
      </c>
      <c r="D112" s="28" t="s">
        <v>5</v>
      </c>
      <c r="E112" s="28" t="s">
        <v>6</v>
      </c>
      <c r="F112" s="28" t="s">
        <v>76</v>
      </c>
      <c r="G112" s="42">
        <v>1075432</v>
      </c>
      <c r="H112" s="27" t="s">
        <v>92</v>
      </c>
      <c r="I112" s="27" t="s">
        <v>92</v>
      </c>
    </row>
    <row r="113" spans="2:9">
      <c r="B113" s="27">
        <v>1</v>
      </c>
      <c r="C113" s="28" t="s">
        <v>91</v>
      </c>
      <c r="D113" s="28" t="s">
        <v>5</v>
      </c>
      <c r="E113" s="28" t="s">
        <v>73</v>
      </c>
      <c r="F113" s="28" t="s">
        <v>76</v>
      </c>
      <c r="G113" s="42">
        <v>9000</v>
      </c>
      <c r="H113" s="27" t="s">
        <v>92</v>
      </c>
      <c r="I113" s="27" t="s">
        <v>92</v>
      </c>
    </row>
    <row r="114" spans="2:9">
      <c r="B114" s="27">
        <v>1</v>
      </c>
      <c r="C114" s="28" t="s">
        <v>91</v>
      </c>
      <c r="D114" s="28" t="s">
        <v>5</v>
      </c>
      <c r="E114" s="28" t="s">
        <v>74</v>
      </c>
      <c r="F114" s="28" t="s">
        <v>76</v>
      </c>
      <c r="G114" s="42">
        <v>1</v>
      </c>
      <c r="H114" s="27" t="s">
        <v>92</v>
      </c>
      <c r="I114" s="27" t="s">
        <v>92</v>
      </c>
    </row>
    <row r="115" spans="2:9">
      <c r="B115" s="27">
        <v>12</v>
      </c>
      <c r="C115" s="28" t="s">
        <v>91</v>
      </c>
      <c r="D115" s="28" t="s">
        <v>5</v>
      </c>
      <c r="E115" s="28" t="s">
        <v>8</v>
      </c>
      <c r="F115" s="28" t="s">
        <v>76</v>
      </c>
      <c r="G115" s="42">
        <v>970255</v>
      </c>
      <c r="H115" s="27" t="s">
        <v>92</v>
      </c>
      <c r="I115" s="27" t="s">
        <v>92</v>
      </c>
    </row>
    <row r="116" spans="2:9">
      <c r="B116" s="27">
        <v>115</v>
      </c>
      <c r="C116" s="28" t="s">
        <v>91</v>
      </c>
      <c r="D116" s="28" t="s">
        <v>5</v>
      </c>
      <c r="E116" s="28" t="s">
        <v>77</v>
      </c>
      <c r="F116" s="28" t="s">
        <v>76</v>
      </c>
      <c r="G116" s="42">
        <v>2762801</v>
      </c>
      <c r="H116" s="27" t="s">
        <v>92</v>
      </c>
      <c r="I116" s="27" t="s">
        <v>92</v>
      </c>
    </row>
    <row r="117" spans="2:9" s="36" customFormat="1">
      <c r="B117" s="82">
        <v>3</v>
      </c>
      <c r="C117" s="83" t="s">
        <v>95</v>
      </c>
      <c r="D117" s="83" t="s">
        <v>5</v>
      </c>
      <c r="E117" s="83" t="s">
        <v>6</v>
      </c>
      <c r="F117" s="83" t="s">
        <v>79</v>
      </c>
      <c r="G117" s="84">
        <v>0</v>
      </c>
      <c r="H117" s="82">
        <v>0</v>
      </c>
      <c r="I117" s="82">
        <v>0</v>
      </c>
    </row>
    <row r="118" spans="2:9" s="36" customFormat="1">
      <c r="B118" s="82">
        <v>4</v>
      </c>
      <c r="C118" s="83" t="s">
        <v>95</v>
      </c>
      <c r="D118" s="83" t="s">
        <v>5</v>
      </c>
      <c r="E118" s="83" t="s">
        <v>8</v>
      </c>
      <c r="F118" s="83" t="s">
        <v>79</v>
      </c>
      <c r="G118" s="84">
        <v>0</v>
      </c>
      <c r="H118" s="82">
        <v>8</v>
      </c>
      <c r="I118" s="82">
        <v>0</v>
      </c>
    </row>
    <row r="119" spans="2:9">
      <c r="B119" s="27">
        <v>1</v>
      </c>
      <c r="C119" s="28" t="s">
        <v>95</v>
      </c>
      <c r="D119" s="28" t="s">
        <v>5</v>
      </c>
      <c r="E119" s="28" t="s">
        <v>8</v>
      </c>
      <c r="F119" s="28" t="s">
        <v>71</v>
      </c>
      <c r="G119" s="42">
        <v>0</v>
      </c>
      <c r="H119" s="27">
        <v>2</v>
      </c>
      <c r="I119" s="27">
        <v>0</v>
      </c>
    </row>
    <row r="120" spans="2:9" s="36" customFormat="1">
      <c r="B120" s="82">
        <v>14</v>
      </c>
      <c r="C120" s="83" t="s">
        <v>95</v>
      </c>
      <c r="D120" s="83" t="s">
        <v>5</v>
      </c>
      <c r="E120" s="83" t="s">
        <v>77</v>
      </c>
      <c r="F120" s="83" t="s">
        <v>79</v>
      </c>
      <c r="G120" s="84">
        <v>0</v>
      </c>
      <c r="H120" s="82">
        <v>15</v>
      </c>
      <c r="I120" s="82">
        <v>0</v>
      </c>
    </row>
    <row r="121" spans="2:9" s="21" customFormat="1">
      <c r="B121" s="31">
        <f>SUM(B110:B120)</f>
        <v>226</v>
      </c>
      <c r="C121" s="32"/>
      <c r="D121" s="32"/>
      <c r="E121" s="32"/>
      <c r="F121" s="32"/>
      <c r="G121" s="43">
        <f t="shared" ref="G121:I121" si="17">SUM(G110:G120)</f>
        <v>4817489</v>
      </c>
      <c r="H121" s="31">
        <f t="shared" si="17"/>
        <v>25</v>
      </c>
      <c r="I121" s="31">
        <f t="shared" si="17"/>
        <v>0</v>
      </c>
    </row>
    <row r="122" spans="2:9">
      <c r="B122" s="27">
        <v>21</v>
      </c>
      <c r="C122" s="28" t="s">
        <v>97</v>
      </c>
      <c r="D122" s="28" t="s">
        <v>9</v>
      </c>
      <c r="E122" s="28" t="s">
        <v>6</v>
      </c>
      <c r="F122" s="28" t="s">
        <v>7</v>
      </c>
      <c r="G122" s="42">
        <v>270900</v>
      </c>
      <c r="H122" s="27">
        <v>0</v>
      </c>
      <c r="I122" s="27">
        <v>0</v>
      </c>
    </row>
    <row r="123" spans="2:9">
      <c r="B123" s="27">
        <v>19</v>
      </c>
      <c r="C123" s="28" t="s">
        <v>97</v>
      </c>
      <c r="D123" s="28" t="s">
        <v>9</v>
      </c>
      <c r="E123" s="28" t="s">
        <v>6</v>
      </c>
      <c r="F123" s="28" t="s">
        <v>72</v>
      </c>
      <c r="G123" s="42">
        <v>0</v>
      </c>
      <c r="H123" s="27" t="s">
        <v>92</v>
      </c>
      <c r="I123" s="27" t="s">
        <v>92</v>
      </c>
    </row>
    <row r="124" spans="2:9">
      <c r="B124" s="27">
        <v>1</v>
      </c>
      <c r="C124" s="28" t="s">
        <v>97</v>
      </c>
      <c r="D124" s="28" t="s">
        <v>9</v>
      </c>
      <c r="E124" s="28" t="s">
        <v>74</v>
      </c>
      <c r="F124" s="28" t="s">
        <v>7</v>
      </c>
      <c r="G124" s="42">
        <v>15000</v>
      </c>
      <c r="H124" s="27" t="s">
        <v>92</v>
      </c>
      <c r="I124" s="27" t="s">
        <v>92</v>
      </c>
    </row>
    <row r="125" spans="2:9">
      <c r="B125" s="27">
        <v>14</v>
      </c>
      <c r="C125" s="28" t="s">
        <v>91</v>
      </c>
      <c r="D125" s="28" t="s">
        <v>9</v>
      </c>
      <c r="E125" s="28" t="s">
        <v>6</v>
      </c>
      <c r="F125" s="28" t="s">
        <v>76</v>
      </c>
      <c r="G125" s="42">
        <v>927010</v>
      </c>
      <c r="H125" s="27">
        <v>0</v>
      </c>
      <c r="I125" s="27">
        <v>0</v>
      </c>
    </row>
    <row r="126" spans="2:9">
      <c r="B126" s="27">
        <v>1</v>
      </c>
      <c r="C126" s="28" t="s">
        <v>91</v>
      </c>
      <c r="D126" s="28" t="s">
        <v>9</v>
      </c>
      <c r="E126" s="28" t="s">
        <v>6</v>
      </c>
      <c r="F126" s="28" t="s">
        <v>81</v>
      </c>
      <c r="G126" s="42">
        <v>0</v>
      </c>
      <c r="H126" s="27">
        <v>0</v>
      </c>
      <c r="I126" s="27">
        <v>0</v>
      </c>
    </row>
    <row r="127" spans="2:9">
      <c r="B127" s="27">
        <v>2</v>
      </c>
      <c r="C127" s="28" t="s">
        <v>91</v>
      </c>
      <c r="D127" s="28" t="s">
        <v>9</v>
      </c>
      <c r="E127" s="28" t="s">
        <v>8</v>
      </c>
      <c r="F127" s="28" t="s">
        <v>76</v>
      </c>
      <c r="G127" s="42">
        <v>65100</v>
      </c>
      <c r="H127" s="27">
        <v>0</v>
      </c>
      <c r="I127" s="27">
        <v>2</v>
      </c>
    </row>
    <row r="128" spans="2:9">
      <c r="B128" s="27">
        <v>17</v>
      </c>
      <c r="C128" s="28" t="s">
        <v>91</v>
      </c>
      <c r="D128" s="28" t="s">
        <v>9</v>
      </c>
      <c r="E128" s="28" t="s">
        <v>77</v>
      </c>
      <c r="F128" s="28" t="s">
        <v>76</v>
      </c>
      <c r="G128" s="42">
        <v>357810</v>
      </c>
      <c r="H128" s="27">
        <v>1</v>
      </c>
      <c r="I128" s="27">
        <v>3</v>
      </c>
    </row>
    <row r="129" spans="2:9">
      <c r="B129" s="27">
        <v>1</v>
      </c>
      <c r="C129" s="28" t="s">
        <v>96</v>
      </c>
      <c r="D129" s="28" t="s">
        <v>9</v>
      </c>
      <c r="E129" s="28" t="s">
        <v>73</v>
      </c>
      <c r="F129" s="28" t="s">
        <v>25</v>
      </c>
      <c r="G129" s="42">
        <v>0</v>
      </c>
      <c r="H129" s="27" t="s">
        <v>92</v>
      </c>
      <c r="I129" s="27" t="s">
        <v>92</v>
      </c>
    </row>
    <row r="130" spans="2:9" s="21" customFormat="1">
      <c r="B130" s="31">
        <f>SUM(B122:B129)</f>
        <v>76</v>
      </c>
      <c r="C130" s="32"/>
      <c r="D130" s="32"/>
      <c r="E130" s="32"/>
      <c r="F130" s="32"/>
      <c r="G130" s="43">
        <f t="shared" ref="G130:I130" si="18">SUM(G122:G129)</f>
        <v>1635820</v>
      </c>
      <c r="H130" s="31">
        <f t="shared" si="18"/>
        <v>1</v>
      </c>
      <c r="I130" s="31">
        <f t="shared" si="18"/>
        <v>5</v>
      </c>
    </row>
    <row r="131" spans="2:9">
      <c r="B131" s="27">
        <v>22</v>
      </c>
      <c r="C131" s="28" t="s">
        <v>97</v>
      </c>
      <c r="D131" s="28" t="s">
        <v>0</v>
      </c>
      <c r="E131" s="28" t="s">
        <v>6</v>
      </c>
      <c r="F131" s="28" t="s">
        <v>7</v>
      </c>
      <c r="G131" s="42">
        <v>1295964</v>
      </c>
      <c r="H131" s="27">
        <v>0</v>
      </c>
      <c r="I131" s="27">
        <v>0</v>
      </c>
    </row>
    <row r="132" spans="2:9">
      <c r="B132" s="27">
        <v>2</v>
      </c>
      <c r="C132" s="28" t="s">
        <v>97</v>
      </c>
      <c r="D132" s="28" t="s">
        <v>0</v>
      </c>
      <c r="E132" s="28" t="s">
        <v>6</v>
      </c>
      <c r="F132" s="28" t="s">
        <v>72</v>
      </c>
      <c r="G132" s="42">
        <v>0</v>
      </c>
      <c r="H132" s="27" t="s">
        <v>92</v>
      </c>
      <c r="I132" s="27" t="s">
        <v>92</v>
      </c>
    </row>
    <row r="133" spans="2:9">
      <c r="B133" s="27">
        <v>2</v>
      </c>
      <c r="C133" s="28" t="s">
        <v>97</v>
      </c>
      <c r="D133" s="28" t="s">
        <v>0</v>
      </c>
      <c r="E133" s="28" t="s">
        <v>8</v>
      </c>
      <c r="F133" s="28" t="s">
        <v>7</v>
      </c>
      <c r="G133" s="42">
        <v>63960</v>
      </c>
      <c r="H133" s="27">
        <v>0</v>
      </c>
      <c r="I133" s="27">
        <v>0</v>
      </c>
    </row>
    <row r="134" spans="2:9">
      <c r="B134" s="27">
        <v>1</v>
      </c>
      <c r="C134" s="28" t="s">
        <v>97</v>
      </c>
      <c r="D134" s="28" t="s">
        <v>0</v>
      </c>
      <c r="E134" s="28" t="s">
        <v>77</v>
      </c>
      <c r="F134" s="28" t="s">
        <v>7</v>
      </c>
      <c r="G134" s="42">
        <v>2000</v>
      </c>
      <c r="H134" s="27" t="s">
        <v>92</v>
      </c>
      <c r="I134" s="27" t="s">
        <v>92</v>
      </c>
    </row>
    <row r="135" spans="2:9">
      <c r="B135" s="27">
        <v>58</v>
      </c>
      <c r="C135" s="28" t="s">
        <v>91</v>
      </c>
      <c r="D135" s="28" t="s">
        <v>0</v>
      </c>
      <c r="E135" s="28" t="s">
        <v>6</v>
      </c>
      <c r="F135" s="28" t="s">
        <v>76</v>
      </c>
      <c r="G135" s="42">
        <v>5669925</v>
      </c>
      <c r="H135" s="27">
        <v>0</v>
      </c>
      <c r="I135" s="27">
        <v>0</v>
      </c>
    </row>
    <row r="136" spans="2:9">
      <c r="B136" s="27">
        <v>1</v>
      </c>
      <c r="C136" s="28" t="s">
        <v>91</v>
      </c>
      <c r="D136" s="28" t="s">
        <v>0</v>
      </c>
      <c r="E136" s="28" t="s">
        <v>6</v>
      </c>
      <c r="F136" s="28" t="s">
        <v>71</v>
      </c>
      <c r="G136" s="42">
        <v>445000</v>
      </c>
      <c r="H136" s="27">
        <v>0</v>
      </c>
      <c r="I136" s="27">
        <v>0</v>
      </c>
    </row>
    <row r="137" spans="2:9">
      <c r="B137" s="27">
        <v>3</v>
      </c>
      <c r="C137" s="28" t="s">
        <v>91</v>
      </c>
      <c r="D137" s="28" t="s">
        <v>0</v>
      </c>
      <c r="E137" s="28" t="s">
        <v>6</v>
      </c>
      <c r="F137" s="28" t="s">
        <v>81</v>
      </c>
      <c r="G137" s="42">
        <v>1</v>
      </c>
      <c r="H137" s="27" t="s">
        <v>92</v>
      </c>
      <c r="I137" s="27" t="s">
        <v>92</v>
      </c>
    </row>
    <row r="138" spans="2:9">
      <c r="B138" s="27">
        <v>1</v>
      </c>
      <c r="C138" s="28" t="s">
        <v>91</v>
      </c>
      <c r="D138" s="28" t="s">
        <v>0</v>
      </c>
      <c r="E138" s="28" t="s">
        <v>74</v>
      </c>
      <c r="F138" s="28" t="s">
        <v>81</v>
      </c>
      <c r="G138" s="42">
        <v>0</v>
      </c>
      <c r="H138" s="27" t="s">
        <v>92</v>
      </c>
      <c r="I138" s="27" t="s">
        <v>92</v>
      </c>
    </row>
    <row r="139" spans="2:9">
      <c r="B139" s="27">
        <v>3</v>
      </c>
      <c r="C139" s="28" t="s">
        <v>91</v>
      </c>
      <c r="D139" s="28" t="s">
        <v>0</v>
      </c>
      <c r="E139" s="28" t="s">
        <v>8</v>
      </c>
      <c r="F139" s="28" t="s">
        <v>76</v>
      </c>
      <c r="G139" s="42">
        <v>907470</v>
      </c>
      <c r="H139" s="27">
        <v>0</v>
      </c>
      <c r="I139" s="27">
        <v>58</v>
      </c>
    </row>
    <row r="140" spans="2:9">
      <c r="B140" s="27">
        <v>3</v>
      </c>
      <c r="C140" s="28" t="s">
        <v>91</v>
      </c>
      <c r="D140" s="28" t="s">
        <v>0</v>
      </c>
      <c r="E140" s="28" t="s">
        <v>8</v>
      </c>
      <c r="F140" s="28" t="s">
        <v>71</v>
      </c>
      <c r="G140" s="42">
        <v>0</v>
      </c>
      <c r="H140" s="27">
        <v>0</v>
      </c>
      <c r="I140" s="27">
        <v>0</v>
      </c>
    </row>
    <row r="141" spans="2:9">
      <c r="B141" s="27">
        <v>25</v>
      </c>
      <c r="C141" s="28" t="s">
        <v>91</v>
      </c>
      <c r="D141" s="28" t="s">
        <v>0</v>
      </c>
      <c r="E141" s="28" t="s">
        <v>77</v>
      </c>
      <c r="F141" s="28" t="s">
        <v>76</v>
      </c>
      <c r="G141" s="42">
        <v>1927524</v>
      </c>
      <c r="H141" s="27">
        <v>1</v>
      </c>
      <c r="I141" s="27">
        <v>5</v>
      </c>
    </row>
    <row r="142" spans="2:9">
      <c r="B142" s="27">
        <v>8</v>
      </c>
      <c r="C142" s="28" t="s">
        <v>91</v>
      </c>
      <c r="D142" s="28" t="s">
        <v>0</v>
      </c>
      <c r="E142" s="28" t="s">
        <v>77</v>
      </c>
      <c r="F142" s="28" t="s">
        <v>82</v>
      </c>
      <c r="G142" s="42">
        <v>2392425</v>
      </c>
      <c r="H142" s="27">
        <v>0</v>
      </c>
      <c r="I142" s="27">
        <v>8</v>
      </c>
    </row>
    <row r="143" spans="2:9" s="36" customFormat="1">
      <c r="B143" s="82">
        <v>1</v>
      </c>
      <c r="C143" s="83" t="s">
        <v>95</v>
      </c>
      <c r="D143" s="83" t="s">
        <v>0</v>
      </c>
      <c r="E143" s="83" t="s">
        <v>6</v>
      </c>
      <c r="F143" s="83" t="s">
        <v>79</v>
      </c>
      <c r="G143" s="84">
        <v>24000</v>
      </c>
      <c r="H143" s="82">
        <v>0</v>
      </c>
      <c r="I143" s="82">
        <v>0</v>
      </c>
    </row>
    <row r="144" spans="2:9" s="21" customFormat="1">
      <c r="B144" s="31">
        <f>SUM(B131:B143)</f>
        <v>130</v>
      </c>
      <c r="C144" s="32"/>
      <c r="D144" s="32"/>
      <c r="E144" s="32"/>
      <c r="F144" s="32"/>
      <c r="G144" s="43">
        <f t="shared" ref="G144:I144" si="19">SUM(G131:G143)</f>
        <v>12728269</v>
      </c>
      <c r="H144" s="31">
        <f t="shared" si="19"/>
        <v>1</v>
      </c>
      <c r="I144" s="31">
        <f t="shared" si="19"/>
        <v>71</v>
      </c>
    </row>
    <row r="145" spans="2:9">
      <c r="B145" s="27">
        <v>11</v>
      </c>
      <c r="C145" s="28" t="s">
        <v>97</v>
      </c>
      <c r="D145" s="28" t="s">
        <v>75</v>
      </c>
      <c r="E145" s="28" t="s">
        <v>6</v>
      </c>
      <c r="F145" s="28" t="s">
        <v>7</v>
      </c>
      <c r="G145" s="42">
        <v>10316577</v>
      </c>
      <c r="H145" s="27">
        <v>0</v>
      </c>
      <c r="I145" s="27">
        <v>0</v>
      </c>
    </row>
    <row r="146" spans="2:9">
      <c r="B146" s="27">
        <v>3</v>
      </c>
      <c r="C146" s="28" t="s">
        <v>97</v>
      </c>
      <c r="D146" s="28" t="s">
        <v>75</v>
      </c>
      <c r="E146" s="28" t="s">
        <v>6</v>
      </c>
      <c r="F146" s="28" t="s">
        <v>72</v>
      </c>
      <c r="G146" s="42">
        <v>0</v>
      </c>
      <c r="H146" s="27" t="s">
        <v>92</v>
      </c>
      <c r="I146" s="27" t="s">
        <v>92</v>
      </c>
    </row>
    <row r="147" spans="2:9">
      <c r="B147" s="27">
        <v>1</v>
      </c>
      <c r="C147" s="28" t="s">
        <v>97</v>
      </c>
      <c r="D147" s="28" t="s">
        <v>75</v>
      </c>
      <c r="E147" s="28" t="s">
        <v>74</v>
      </c>
      <c r="F147" s="28" t="s">
        <v>72</v>
      </c>
      <c r="G147" s="42">
        <v>0</v>
      </c>
      <c r="H147" s="27" t="s">
        <v>92</v>
      </c>
      <c r="I147" s="27" t="s">
        <v>92</v>
      </c>
    </row>
    <row r="148" spans="2:9">
      <c r="B148" s="27">
        <v>17</v>
      </c>
      <c r="C148" s="28" t="s">
        <v>91</v>
      </c>
      <c r="D148" s="28" t="s">
        <v>75</v>
      </c>
      <c r="E148" s="28" t="s">
        <v>6</v>
      </c>
      <c r="F148" s="28" t="s">
        <v>76</v>
      </c>
      <c r="G148" s="42">
        <v>29069820</v>
      </c>
      <c r="H148" s="27">
        <v>0</v>
      </c>
      <c r="I148" s="27">
        <v>335</v>
      </c>
    </row>
    <row r="149" spans="2:9">
      <c r="B149" s="27">
        <v>3</v>
      </c>
      <c r="C149" s="28" t="s">
        <v>91</v>
      </c>
      <c r="D149" s="28" t="s">
        <v>75</v>
      </c>
      <c r="E149" s="28" t="s">
        <v>6</v>
      </c>
      <c r="F149" s="28" t="s">
        <v>82</v>
      </c>
      <c r="G149" s="42">
        <v>43171308</v>
      </c>
      <c r="H149" s="27">
        <v>0</v>
      </c>
      <c r="I149" s="27">
        <v>7</v>
      </c>
    </row>
    <row r="150" spans="2:9">
      <c r="B150" s="27">
        <v>1</v>
      </c>
      <c r="C150" s="28" t="s">
        <v>91</v>
      </c>
      <c r="D150" s="28" t="s">
        <v>75</v>
      </c>
      <c r="E150" s="28" t="s">
        <v>73</v>
      </c>
      <c r="F150" s="28" t="s">
        <v>71</v>
      </c>
      <c r="G150" s="42">
        <v>805000</v>
      </c>
      <c r="H150" s="27">
        <v>0</v>
      </c>
      <c r="I150" s="27">
        <v>0</v>
      </c>
    </row>
    <row r="151" spans="2:9">
      <c r="B151" s="27">
        <v>4</v>
      </c>
      <c r="C151" s="28" t="s">
        <v>91</v>
      </c>
      <c r="D151" s="28" t="s">
        <v>75</v>
      </c>
      <c r="E151" s="28" t="s">
        <v>8</v>
      </c>
      <c r="F151" s="28" t="s">
        <v>82</v>
      </c>
      <c r="G151" s="42">
        <v>2231195</v>
      </c>
      <c r="H151" s="27">
        <v>0</v>
      </c>
      <c r="I151" s="27">
        <v>15</v>
      </c>
    </row>
    <row r="152" spans="2:9">
      <c r="B152" s="27">
        <v>2</v>
      </c>
      <c r="C152" s="28" t="s">
        <v>91</v>
      </c>
      <c r="D152" s="28" t="s">
        <v>75</v>
      </c>
      <c r="E152" s="28" t="s">
        <v>77</v>
      </c>
      <c r="F152" s="28" t="s">
        <v>76</v>
      </c>
      <c r="G152" s="42">
        <v>20000</v>
      </c>
      <c r="H152" s="27">
        <v>0</v>
      </c>
      <c r="I152" s="27">
        <v>0</v>
      </c>
    </row>
    <row r="153" spans="2:9">
      <c r="B153" s="27">
        <v>14</v>
      </c>
      <c r="C153" s="28" t="s">
        <v>91</v>
      </c>
      <c r="D153" s="28" t="s">
        <v>75</v>
      </c>
      <c r="E153" s="28" t="s">
        <v>77</v>
      </c>
      <c r="F153" s="28" t="s">
        <v>82</v>
      </c>
      <c r="G153" s="42">
        <v>3799241</v>
      </c>
      <c r="H153" s="27">
        <v>0</v>
      </c>
      <c r="I153" s="27">
        <v>19</v>
      </c>
    </row>
    <row r="154" spans="2:9">
      <c r="B154" s="27">
        <v>1</v>
      </c>
      <c r="C154" s="28" t="s">
        <v>91</v>
      </c>
      <c r="D154" s="28" t="s">
        <v>75</v>
      </c>
      <c r="E154" s="28" t="s">
        <v>77</v>
      </c>
      <c r="F154" s="28" t="s">
        <v>71</v>
      </c>
      <c r="G154" s="42">
        <v>0</v>
      </c>
      <c r="H154" s="27">
        <v>0</v>
      </c>
      <c r="I154" s="27">
        <v>1</v>
      </c>
    </row>
    <row r="155" spans="2:9">
      <c r="B155" s="27">
        <v>27</v>
      </c>
      <c r="C155" s="28" t="s">
        <v>93</v>
      </c>
      <c r="D155" s="28" t="s">
        <v>75</v>
      </c>
      <c r="E155" s="28" t="s">
        <v>6</v>
      </c>
      <c r="F155" s="28" t="s">
        <v>94</v>
      </c>
      <c r="G155" s="42">
        <v>15428929</v>
      </c>
      <c r="H155" s="27" t="s">
        <v>92</v>
      </c>
      <c r="I155" s="27" t="s">
        <v>92</v>
      </c>
    </row>
    <row r="156" spans="2:9">
      <c r="B156" s="27">
        <v>1</v>
      </c>
      <c r="C156" s="28" t="s">
        <v>96</v>
      </c>
      <c r="D156" s="28" t="s">
        <v>75</v>
      </c>
      <c r="E156" s="28" t="s">
        <v>6</v>
      </c>
      <c r="F156" s="28" t="s">
        <v>25</v>
      </c>
      <c r="G156" s="42">
        <v>0</v>
      </c>
      <c r="H156" s="27">
        <v>0</v>
      </c>
      <c r="I156" s="27">
        <v>0</v>
      </c>
    </row>
    <row r="157" spans="2:9" s="21" customFormat="1">
      <c r="B157" s="31">
        <f>SUM(B145:B156)</f>
        <v>85</v>
      </c>
      <c r="C157" s="32"/>
      <c r="D157" s="32"/>
      <c r="E157" s="32"/>
      <c r="F157" s="32"/>
      <c r="G157" s="43">
        <f t="shared" ref="G157:I157" si="20">SUM(G145:G156)</f>
        <v>104842070</v>
      </c>
      <c r="H157" s="31">
        <f t="shared" si="20"/>
        <v>0</v>
      </c>
      <c r="I157" s="31">
        <f t="shared" si="20"/>
        <v>377</v>
      </c>
    </row>
    <row r="158" spans="2:9" s="21" customFormat="1">
      <c r="B158" s="75">
        <f>SUM(B157,B144,B130,B121)</f>
        <v>517</v>
      </c>
      <c r="C158" s="73"/>
      <c r="D158" s="73"/>
      <c r="E158" s="73"/>
      <c r="F158" s="74" t="s">
        <v>98</v>
      </c>
      <c r="G158" s="81">
        <f>SUM(G157,G144,G130,G121)</f>
        <v>124023648</v>
      </c>
      <c r="H158" s="75">
        <f>SUM(H157,H144,H130,H121)</f>
        <v>27</v>
      </c>
      <c r="I158" s="75">
        <f>SUM(I157,I144,I130,I121)</f>
        <v>453</v>
      </c>
    </row>
    <row r="161" spans="2:9">
      <c r="G161"/>
    </row>
    <row r="162" spans="2:9">
      <c r="B162" s="27">
        <v>3</v>
      </c>
      <c r="C162" s="28" t="s">
        <v>91</v>
      </c>
      <c r="D162" s="28" t="s">
        <v>75</v>
      </c>
      <c r="E162" s="28" t="s">
        <v>6</v>
      </c>
      <c r="F162" s="28" t="s">
        <v>82</v>
      </c>
      <c r="G162" s="42">
        <v>43171308</v>
      </c>
      <c r="H162" s="27">
        <v>0</v>
      </c>
      <c r="I162" s="27">
        <v>7</v>
      </c>
    </row>
    <row r="163" spans="2:9">
      <c r="B163" s="27">
        <v>4</v>
      </c>
      <c r="C163" s="28" t="s">
        <v>91</v>
      </c>
      <c r="D163" s="28" t="s">
        <v>75</v>
      </c>
      <c r="E163" s="28" t="s">
        <v>8</v>
      </c>
      <c r="F163" s="28" t="s">
        <v>82</v>
      </c>
      <c r="G163" s="42">
        <v>2231195</v>
      </c>
      <c r="H163" s="27">
        <v>0</v>
      </c>
      <c r="I163" s="27">
        <v>15</v>
      </c>
    </row>
    <row r="164" spans="2:9">
      <c r="I164" s="85">
        <f>SUM(I162:I163)</f>
        <v>22</v>
      </c>
    </row>
    <row r="165" spans="2:9">
      <c r="G165"/>
    </row>
    <row r="166" spans="2:9">
      <c r="B166" s="27">
        <v>8</v>
      </c>
      <c r="C166" s="28" t="s">
        <v>91</v>
      </c>
      <c r="D166" s="28" t="s">
        <v>0</v>
      </c>
      <c r="E166" s="28" t="s">
        <v>77</v>
      </c>
      <c r="F166" s="28" t="s">
        <v>82</v>
      </c>
      <c r="G166" s="42">
        <v>2392425</v>
      </c>
      <c r="H166" s="27">
        <v>0</v>
      </c>
      <c r="I166" s="27">
        <v>8</v>
      </c>
    </row>
    <row r="167" spans="2:9">
      <c r="B167" s="27">
        <v>14</v>
      </c>
      <c r="C167" s="28" t="s">
        <v>91</v>
      </c>
      <c r="D167" s="28" t="s">
        <v>75</v>
      </c>
      <c r="E167" s="28" t="s">
        <v>77</v>
      </c>
      <c r="F167" s="28" t="s">
        <v>82</v>
      </c>
      <c r="G167" s="42">
        <v>3799241</v>
      </c>
      <c r="H167" s="27">
        <v>0</v>
      </c>
      <c r="I167" s="27">
        <v>19</v>
      </c>
    </row>
    <row r="168" spans="2:9">
      <c r="I168" s="85">
        <f>SUM(I166:I167)</f>
        <v>27</v>
      </c>
    </row>
  </sheetData>
  <sortState ref="B110:I154">
    <sortCondition ref="D110:D154"/>
    <sortCondition ref="C110:C154"/>
    <sortCondition ref="E110:E154"/>
    <sortCondition ref="F110:F154"/>
  </sortState>
  <phoneticPr fontId="2" type="noConversion"/>
  <printOptions gridLines="1"/>
  <pageMargins left="0.25" right="0.25" top="1" bottom="1" header="0.5" footer="0.5"/>
  <pageSetup paperSize="17" scale="17" orientation="landscape" r:id="rId1"/>
  <headerFooter alignWithMargins="0">
    <oddFooter>&amp;L&amp;A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68"/>
  <sheetViews>
    <sheetView tabSelected="1" workbookViewId="0"/>
  </sheetViews>
  <sheetFormatPr defaultRowHeight="12.75"/>
  <cols>
    <col min="1" max="1" width="19.42578125" customWidth="1"/>
    <col min="2" max="2" width="7" bestFit="1" customWidth="1"/>
    <col min="3" max="3" width="19.42578125" bestFit="1" customWidth="1"/>
    <col min="4" max="4" width="9.7109375" bestFit="1" customWidth="1"/>
    <col min="5" max="5" width="10.85546875" customWidth="1"/>
    <col min="6" max="6" width="13.140625" bestFit="1" customWidth="1"/>
    <col min="7" max="7" width="16" style="49" bestFit="1" customWidth="1"/>
    <col min="8" max="8" width="9.5703125" bestFit="1" customWidth="1"/>
    <col min="9" max="9" width="6.85546875" bestFit="1" customWidth="1"/>
    <col min="10" max="10" width="12.7109375" customWidth="1"/>
    <col min="11" max="11" width="15.7109375" bestFit="1" customWidth="1"/>
  </cols>
  <sheetData>
    <row r="1" spans="1:9">
      <c r="A1" s="6" t="s">
        <v>57</v>
      </c>
      <c r="B1" s="7"/>
      <c r="C1" s="94"/>
      <c r="D1" s="94"/>
      <c r="E1" s="94"/>
      <c r="F1" s="94"/>
      <c r="G1" s="95"/>
      <c r="H1" s="94"/>
      <c r="I1" s="96"/>
    </row>
    <row r="2" spans="1:9">
      <c r="A2" s="10" t="s">
        <v>58</v>
      </c>
      <c r="B2" s="11"/>
      <c r="C2" s="97"/>
      <c r="D2" s="97"/>
      <c r="E2" s="97"/>
      <c r="F2" s="97"/>
      <c r="G2" s="98"/>
      <c r="H2" s="97"/>
      <c r="I2" s="99"/>
    </row>
    <row r="3" spans="1:9">
      <c r="A3" s="10" t="s">
        <v>59</v>
      </c>
      <c r="B3" s="11"/>
      <c r="C3" s="97"/>
      <c r="D3" s="97"/>
      <c r="E3" s="97"/>
      <c r="F3" s="97"/>
      <c r="G3" s="98"/>
      <c r="H3" s="97"/>
      <c r="I3" s="99"/>
    </row>
    <row r="4" spans="1:9">
      <c r="A4" s="10">
        <v>2012</v>
      </c>
      <c r="B4" s="97"/>
      <c r="C4" s="97"/>
      <c r="D4" s="97"/>
      <c r="E4" s="97"/>
      <c r="F4" s="97"/>
      <c r="G4" s="98"/>
      <c r="H4" s="97"/>
      <c r="I4" s="99"/>
    </row>
    <row r="5" spans="1:9">
      <c r="A5" s="124" t="s">
        <v>300</v>
      </c>
      <c r="B5" s="97"/>
      <c r="C5" s="97"/>
      <c r="D5" s="97"/>
      <c r="E5" s="97"/>
      <c r="F5" s="97"/>
      <c r="G5" s="98"/>
      <c r="H5" s="97"/>
      <c r="I5" s="99"/>
    </row>
    <row r="6" spans="1:9" ht="38.25">
      <c r="A6" s="124"/>
      <c r="B6" s="100" t="s">
        <v>83</v>
      </c>
      <c r="C6" s="100" t="s">
        <v>84</v>
      </c>
      <c r="D6" s="100" t="s">
        <v>85</v>
      </c>
      <c r="E6" s="100" t="s">
        <v>86</v>
      </c>
      <c r="F6" s="100" t="s">
        <v>302</v>
      </c>
      <c r="G6" s="101" t="s">
        <v>88</v>
      </c>
      <c r="H6" s="100" t="s">
        <v>89</v>
      </c>
      <c r="I6" s="100" t="s">
        <v>90</v>
      </c>
    </row>
    <row r="7" spans="1:9" s="86" customFormat="1">
      <c r="A7" s="102"/>
      <c r="B7" s="103">
        <v>42</v>
      </c>
      <c r="C7" s="104" t="s">
        <v>91</v>
      </c>
      <c r="D7" s="104" t="s">
        <v>5</v>
      </c>
      <c r="E7" s="104" t="s">
        <v>6</v>
      </c>
      <c r="F7" s="104" t="s">
        <v>76</v>
      </c>
      <c r="G7" s="105">
        <v>2112968</v>
      </c>
      <c r="H7" s="103" t="s">
        <v>92</v>
      </c>
      <c r="I7" s="103" t="s">
        <v>92</v>
      </c>
    </row>
    <row r="8" spans="1:9" s="86" customFormat="1">
      <c r="A8" s="102"/>
      <c r="B8" s="103">
        <v>3</v>
      </c>
      <c r="C8" s="104" t="s">
        <v>91</v>
      </c>
      <c r="D8" s="104" t="s">
        <v>5</v>
      </c>
      <c r="E8" s="104" t="s">
        <v>74</v>
      </c>
      <c r="F8" s="104" t="s">
        <v>76</v>
      </c>
      <c r="G8" s="105">
        <v>415000</v>
      </c>
      <c r="H8" s="103" t="s">
        <v>92</v>
      </c>
      <c r="I8" s="103" t="s">
        <v>92</v>
      </c>
    </row>
    <row r="9" spans="1:9" s="86" customFormat="1">
      <c r="A9" s="102"/>
      <c r="B9" s="103">
        <v>12</v>
      </c>
      <c r="C9" s="104" t="s">
        <v>91</v>
      </c>
      <c r="D9" s="104" t="s">
        <v>5</v>
      </c>
      <c r="E9" s="104" t="s">
        <v>8</v>
      </c>
      <c r="F9" s="104" t="s">
        <v>76</v>
      </c>
      <c r="G9" s="105">
        <v>434304</v>
      </c>
      <c r="H9" s="103" t="s">
        <v>92</v>
      </c>
      <c r="I9" s="103" t="s">
        <v>92</v>
      </c>
    </row>
    <row r="10" spans="1:9" s="86" customFormat="1">
      <c r="A10" s="102"/>
      <c r="B10" s="103">
        <v>102</v>
      </c>
      <c r="C10" s="104" t="s">
        <v>91</v>
      </c>
      <c r="D10" s="104" t="s">
        <v>5</v>
      </c>
      <c r="E10" s="104" t="s">
        <v>77</v>
      </c>
      <c r="F10" s="104" t="s">
        <v>76</v>
      </c>
      <c r="G10" s="105">
        <v>2920626</v>
      </c>
      <c r="H10" s="103" t="s">
        <v>92</v>
      </c>
      <c r="I10" s="103" t="s">
        <v>92</v>
      </c>
    </row>
    <row r="11" spans="1:9" s="86" customFormat="1">
      <c r="A11" s="102"/>
      <c r="B11" s="103">
        <v>11</v>
      </c>
      <c r="C11" s="104" t="s">
        <v>91</v>
      </c>
      <c r="D11" s="104" t="s">
        <v>9</v>
      </c>
      <c r="E11" s="104" t="s">
        <v>6</v>
      </c>
      <c r="F11" s="104" t="s">
        <v>76</v>
      </c>
      <c r="G11" s="105">
        <v>513650</v>
      </c>
      <c r="H11" s="103">
        <v>0</v>
      </c>
      <c r="I11" s="103">
        <v>0</v>
      </c>
    </row>
    <row r="12" spans="1:9" s="86" customFormat="1">
      <c r="A12" s="102"/>
      <c r="B12" s="103">
        <v>1</v>
      </c>
      <c r="C12" s="104" t="s">
        <v>91</v>
      </c>
      <c r="D12" s="104" t="s">
        <v>9</v>
      </c>
      <c r="E12" s="104" t="s">
        <v>74</v>
      </c>
      <c r="F12" s="104" t="s">
        <v>76</v>
      </c>
      <c r="G12" s="105">
        <v>22000</v>
      </c>
      <c r="H12" s="103">
        <v>0</v>
      </c>
      <c r="I12" s="103">
        <v>0</v>
      </c>
    </row>
    <row r="13" spans="1:9" s="86" customFormat="1">
      <c r="A13" s="102"/>
      <c r="B13" s="103">
        <v>3</v>
      </c>
      <c r="C13" s="104" t="s">
        <v>91</v>
      </c>
      <c r="D13" s="104" t="s">
        <v>9</v>
      </c>
      <c r="E13" s="104" t="s">
        <v>8</v>
      </c>
      <c r="F13" s="104" t="s">
        <v>76</v>
      </c>
      <c r="G13" s="105">
        <v>27500</v>
      </c>
      <c r="H13" s="103">
        <v>0</v>
      </c>
      <c r="I13" s="103">
        <v>0</v>
      </c>
    </row>
    <row r="14" spans="1:9" s="86" customFormat="1">
      <c r="A14" s="102"/>
      <c r="B14" s="103">
        <v>23</v>
      </c>
      <c r="C14" s="104" t="s">
        <v>91</v>
      </c>
      <c r="D14" s="104" t="s">
        <v>9</v>
      </c>
      <c r="E14" s="104" t="s">
        <v>77</v>
      </c>
      <c r="F14" s="104" t="s">
        <v>76</v>
      </c>
      <c r="G14" s="105">
        <v>608448</v>
      </c>
      <c r="H14" s="103">
        <v>0</v>
      </c>
      <c r="I14" s="103">
        <v>4</v>
      </c>
    </row>
    <row r="15" spans="1:9" s="86" customFormat="1">
      <c r="A15" s="102"/>
      <c r="B15" s="103">
        <v>59</v>
      </c>
      <c r="C15" s="104" t="s">
        <v>91</v>
      </c>
      <c r="D15" s="104" t="s">
        <v>0</v>
      </c>
      <c r="E15" s="104" t="s">
        <v>6</v>
      </c>
      <c r="F15" s="104" t="s">
        <v>76</v>
      </c>
      <c r="G15" s="105">
        <v>10931141</v>
      </c>
      <c r="H15" s="103">
        <v>0</v>
      </c>
      <c r="I15" s="103">
        <v>3</v>
      </c>
    </row>
    <row r="16" spans="1:9" s="86" customFormat="1">
      <c r="A16" s="102"/>
      <c r="B16" s="103">
        <v>3</v>
      </c>
      <c r="C16" s="104" t="s">
        <v>91</v>
      </c>
      <c r="D16" s="104" t="s">
        <v>0</v>
      </c>
      <c r="E16" s="104" t="s">
        <v>74</v>
      </c>
      <c r="F16" s="104" t="s">
        <v>76</v>
      </c>
      <c r="G16" s="105">
        <v>898020</v>
      </c>
      <c r="H16" s="103">
        <v>0</v>
      </c>
      <c r="I16" s="103">
        <v>0</v>
      </c>
    </row>
    <row r="17" spans="1:11" s="86" customFormat="1">
      <c r="A17" s="102"/>
      <c r="B17" s="103">
        <v>6</v>
      </c>
      <c r="C17" s="104" t="s">
        <v>91</v>
      </c>
      <c r="D17" s="104" t="s">
        <v>0</v>
      </c>
      <c r="E17" s="104" t="s">
        <v>8</v>
      </c>
      <c r="F17" s="104" t="s">
        <v>76</v>
      </c>
      <c r="G17" s="105">
        <v>551030</v>
      </c>
      <c r="H17" s="103">
        <v>0</v>
      </c>
      <c r="I17" s="103">
        <v>48</v>
      </c>
    </row>
    <row r="18" spans="1:11" s="86" customFormat="1">
      <c r="A18" s="102"/>
      <c r="B18" s="103">
        <v>39</v>
      </c>
      <c r="C18" s="104" t="s">
        <v>91</v>
      </c>
      <c r="D18" s="104" t="s">
        <v>0</v>
      </c>
      <c r="E18" s="104" t="s">
        <v>77</v>
      </c>
      <c r="F18" s="104" t="s">
        <v>76</v>
      </c>
      <c r="G18" s="105">
        <v>3895269</v>
      </c>
      <c r="H18" s="103">
        <v>0</v>
      </c>
      <c r="I18" s="103">
        <v>4</v>
      </c>
    </row>
    <row r="19" spans="1:11" s="86" customFormat="1">
      <c r="A19" s="102"/>
      <c r="B19" s="103">
        <v>8</v>
      </c>
      <c r="C19" s="104" t="s">
        <v>91</v>
      </c>
      <c r="D19" s="104" t="s">
        <v>75</v>
      </c>
      <c r="E19" s="104" t="s">
        <v>6</v>
      </c>
      <c r="F19" s="104" t="s">
        <v>76</v>
      </c>
      <c r="G19" s="105">
        <v>3408000</v>
      </c>
      <c r="H19" s="103">
        <v>0</v>
      </c>
      <c r="I19" s="103">
        <v>0</v>
      </c>
    </row>
    <row r="20" spans="1:11" s="87" customFormat="1">
      <c r="A20" s="21"/>
      <c r="B20" s="103">
        <v>2</v>
      </c>
      <c r="C20" s="104" t="s">
        <v>91</v>
      </c>
      <c r="D20" s="104" t="s">
        <v>75</v>
      </c>
      <c r="E20" s="104" t="s">
        <v>8</v>
      </c>
      <c r="F20" s="104" t="s">
        <v>76</v>
      </c>
      <c r="G20" s="105">
        <v>1341000</v>
      </c>
      <c r="H20" s="103">
        <v>0</v>
      </c>
      <c r="I20" s="103">
        <v>0</v>
      </c>
    </row>
    <row r="21" spans="1:11" s="86" customFormat="1">
      <c r="A21" s="102"/>
      <c r="B21" s="103">
        <v>2</v>
      </c>
      <c r="C21" s="104" t="s">
        <v>91</v>
      </c>
      <c r="D21" s="104" t="s">
        <v>75</v>
      </c>
      <c r="E21" s="104" t="s">
        <v>77</v>
      </c>
      <c r="F21" s="104" t="s">
        <v>76</v>
      </c>
      <c r="G21" s="105">
        <v>723455</v>
      </c>
      <c r="H21" s="103">
        <v>0</v>
      </c>
      <c r="I21" s="103">
        <v>2</v>
      </c>
    </row>
    <row r="22" spans="1:11" s="87" customFormat="1">
      <c r="A22" s="125" t="s">
        <v>35</v>
      </c>
      <c r="B22" s="106">
        <f>SUM(B7:B21)</f>
        <v>316</v>
      </c>
      <c r="C22" s="21"/>
      <c r="D22" s="21"/>
      <c r="E22" s="21"/>
      <c r="F22" s="21"/>
      <c r="G22" s="107">
        <f>SUM(G7:G21)</f>
        <v>28802411</v>
      </c>
      <c r="H22" s="106">
        <f>SUM(H7:H21)</f>
        <v>0</v>
      </c>
      <c r="I22" s="106">
        <f>SUM(I7:I21)</f>
        <v>61</v>
      </c>
    </row>
    <row r="23" spans="1:11" s="87" customFormat="1">
      <c r="A23" s="21"/>
      <c r="B23" s="103">
        <v>16</v>
      </c>
      <c r="C23" s="104" t="s">
        <v>93</v>
      </c>
      <c r="D23" s="104" t="s">
        <v>75</v>
      </c>
      <c r="E23" s="104" t="s">
        <v>6</v>
      </c>
      <c r="F23" s="104" t="s">
        <v>94</v>
      </c>
      <c r="G23" s="105">
        <v>7678190</v>
      </c>
      <c r="H23" s="103" t="s">
        <v>92</v>
      </c>
      <c r="I23" s="103" t="s">
        <v>92</v>
      </c>
    </row>
    <row r="24" spans="1:11" s="87" customFormat="1">
      <c r="A24" s="126" t="s">
        <v>36</v>
      </c>
      <c r="B24" s="106">
        <f>SUM(B23)</f>
        <v>16</v>
      </c>
      <c r="C24" s="21"/>
      <c r="D24" s="21"/>
      <c r="E24" s="21"/>
      <c r="F24" s="21"/>
      <c r="G24" s="107">
        <f t="shared" ref="G24:I24" si="0">SUM(G23)</f>
        <v>7678190</v>
      </c>
      <c r="H24" s="106">
        <f t="shared" si="0"/>
        <v>0</v>
      </c>
      <c r="I24" s="106">
        <f t="shared" si="0"/>
        <v>0</v>
      </c>
    </row>
    <row r="25" spans="1:11" s="86" customFormat="1">
      <c r="A25" s="102"/>
      <c r="B25" s="108">
        <v>9</v>
      </c>
      <c r="C25" s="109" t="s">
        <v>95</v>
      </c>
      <c r="D25" s="109" t="s">
        <v>5</v>
      </c>
      <c r="E25" s="109" t="s">
        <v>6</v>
      </c>
      <c r="F25" s="109" t="s">
        <v>79</v>
      </c>
      <c r="G25" s="110">
        <v>0</v>
      </c>
      <c r="H25" s="108">
        <v>18</v>
      </c>
      <c r="I25" s="108">
        <v>0</v>
      </c>
    </row>
    <row r="26" spans="1:11" s="86" customFormat="1">
      <c r="A26" s="102"/>
      <c r="B26" s="108">
        <v>1</v>
      </c>
      <c r="C26" s="109" t="s">
        <v>95</v>
      </c>
      <c r="D26" s="109" t="s">
        <v>5</v>
      </c>
      <c r="E26" s="109" t="s">
        <v>73</v>
      </c>
      <c r="F26" s="109" t="s">
        <v>79</v>
      </c>
      <c r="G26" s="110">
        <v>0</v>
      </c>
      <c r="H26" s="108">
        <v>0</v>
      </c>
      <c r="I26" s="108">
        <v>0</v>
      </c>
      <c r="J26" s="87"/>
      <c r="K26" s="87"/>
    </row>
    <row r="27" spans="1:11" s="87" customFormat="1">
      <c r="A27" s="21"/>
      <c r="B27" s="108">
        <v>1</v>
      </c>
      <c r="C27" s="109" t="s">
        <v>95</v>
      </c>
      <c r="D27" s="109" t="s">
        <v>5</v>
      </c>
      <c r="E27" s="109" t="s">
        <v>74</v>
      </c>
      <c r="F27" s="109" t="s">
        <v>79</v>
      </c>
      <c r="G27" s="110">
        <v>0</v>
      </c>
      <c r="H27" s="108">
        <v>336</v>
      </c>
      <c r="I27" s="108">
        <v>0</v>
      </c>
      <c r="J27" s="86"/>
      <c r="K27" s="86"/>
    </row>
    <row r="28" spans="1:11" s="86" customFormat="1">
      <c r="A28" s="102"/>
      <c r="B28" s="108">
        <v>13</v>
      </c>
      <c r="C28" s="109" t="s">
        <v>95</v>
      </c>
      <c r="D28" s="109" t="s">
        <v>5</v>
      </c>
      <c r="E28" s="109" t="s">
        <v>77</v>
      </c>
      <c r="F28" s="109" t="s">
        <v>79</v>
      </c>
      <c r="G28" s="110">
        <v>0</v>
      </c>
      <c r="H28" s="108">
        <v>9</v>
      </c>
      <c r="I28" s="108">
        <v>0</v>
      </c>
    </row>
    <row r="29" spans="1:11" s="86" customFormat="1">
      <c r="A29" s="102"/>
      <c r="B29" s="108">
        <v>1</v>
      </c>
      <c r="C29" s="109" t="s">
        <v>95</v>
      </c>
      <c r="D29" s="109" t="s">
        <v>9</v>
      </c>
      <c r="E29" s="109" t="s">
        <v>77</v>
      </c>
      <c r="F29" s="109" t="s">
        <v>79</v>
      </c>
      <c r="G29" s="110">
        <v>0</v>
      </c>
      <c r="H29" s="108">
        <v>1</v>
      </c>
      <c r="I29" s="108">
        <v>0</v>
      </c>
      <c r="J29" s="87"/>
      <c r="K29" s="87"/>
    </row>
    <row r="30" spans="1:11" s="89" customFormat="1">
      <c r="A30" s="127" t="s">
        <v>37</v>
      </c>
      <c r="B30" s="111">
        <f>SUM(B25:B29)</f>
        <v>25</v>
      </c>
      <c r="C30" s="112"/>
      <c r="D30" s="112"/>
      <c r="E30" s="112"/>
      <c r="F30" s="112"/>
      <c r="G30" s="113">
        <f t="shared" ref="G30:I30" si="1">SUM(G25:G29)</f>
        <v>0</v>
      </c>
      <c r="H30" s="111">
        <f t="shared" si="1"/>
        <v>364</v>
      </c>
      <c r="I30" s="111">
        <f t="shared" si="1"/>
        <v>0</v>
      </c>
    </row>
    <row r="31" spans="1:11" s="86" customFormat="1">
      <c r="A31" s="102"/>
      <c r="B31" s="103">
        <v>1</v>
      </c>
      <c r="C31" s="104" t="s">
        <v>96</v>
      </c>
      <c r="D31" s="104" t="s">
        <v>75</v>
      </c>
      <c r="E31" s="104" t="s">
        <v>6</v>
      </c>
      <c r="F31" s="104" t="s">
        <v>25</v>
      </c>
      <c r="G31" s="105">
        <v>0</v>
      </c>
      <c r="H31" s="103">
        <v>0</v>
      </c>
      <c r="I31" s="103">
        <v>0</v>
      </c>
    </row>
    <row r="32" spans="1:11" s="87" customFormat="1">
      <c r="A32" s="126" t="s">
        <v>38</v>
      </c>
      <c r="B32" s="106">
        <f>SUM(B31)</f>
        <v>1</v>
      </c>
      <c r="C32" s="21"/>
      <c r="D32" s="21"/>
      <c r="E32" s="21"/>
      <c r="F32" s="21"/>
      <c r="G32" s="107">
        <f t="shared" ref="G32:I32" si="2">SUM(G31)</f>
        <v>0</v>
      </c>
      <c r="H32" s="106">
        <f t="shared" si="2"/>
        <v>0</v>
      </c>
      <c r="I32" s="106">
        <f t="shared" si="2"/>
        <v>0</v>
      </c>
    </row>
    <row r="33" spans="1:11" s="86" customFormat="1">
      <c r="A33" s="102"/>
      <c r="B33" s="103">
        <v>26</v>
      </c>
      <c r="C33" s="104" t="s">
        <v>97</v>
      </c>
      <c r="D33" s="104" t="s">
        <v>5</v>
      </c>
      <c r="E33" s="104" t="s">
        <v>6</v>
      </c>
      <c r="F33" s="104" t="s">
        <v>7</v>
      </c>
      <c r="G33" s="105">
        <v>0</v>
      </c>
      <c r="H33" s="103" t="s">
        <v>92</v>
      </c>
      <c r="I33" s="103" t="s">
        <v>92</v>
      </c>
    </row>
    <row r="34" spans="1:11" s="86" customFormat="1">
      <c r="A34" s="102"/>
      <c r="B34" s="103">
        <v>1</v>
      </c>
      <c r="C34" s="104" t="s">
        <v>97</v>
      </c>
      <c r="D34" s="104" t="s">
        <v>5</v>
      </c>
      <c r="E34" s="104" t="s">
        <v>74</v>
      </c>
      <c r="F34" s="104" t="s">
        <v>7</v>
      </c>
      <c r="G34" s="105">
        <v>0</v>
      </c>
      <c r="H34" s="103" t="s">
        <v>92</v>
      </c>
      <c r="I34" s="103" t="s">
        <v>92</v>
      </c>
    </row>
    <row r="35" spans="1:11" s="86" customFormat="1">
      <c r="A35" s="102"/>
      <c r="B35" s="103">
        <v>2</v>
      </c>
      <c r="C35" s="104" t="s">
        <v>97</v>
      </c>
      <c r="D35" s="104" t="s">
        <v>5</v>
      </c>
      <c r="E35" s="104" t="s">
        <v>8</v>
      </c>
      <c r="F35" s="104" t="s">
        <v>7</v>
      </c>
      <c r="G35" s="105">
        <v>0</v>
      </c>
      <c r="H35" s="103" t="s">
        <v>92</v>
      </c>
      <c r="I35" s="103" t="s">
        <v>92</v>
      </c>
    </row>
    <row r="36" spans="1:11" s="86" customFormat="1">
      <c r="A36" s="102"/>
      <c r="B36" s="103">
        <v>28</v>
      </c>
      <c r="C36" s="104" t="s">
        <v>97</v>
      </c>
      <c r="D36" s="104" t="s">
        <v>9</v>
      </c>
      <c r="E36" s="104" t="s">
        <v>6</v>
      </c>
      <c r="F36" s="104" t="s">
        <v>7</v>
      </c>
      <c r="G36" s="105">
        <v>571163</v>
      </c>
      <c r="H36" s="103">
        <v>0</v>
      </c>
      <c r="I36" s="103">
        <v>0</v>
      </c>
    </row>
    <row r="37" spans="1:11" s="86" customFormat="1">
      <c r="A37" s="102"/>
      <c r="B37" s="103">
        <v>25</v>
      </c>
      <c r="C37" s="104" t="s">
        <v>97</v>
      </c>
      <c r="D37" s="104" t="s">
        <v>0</v>
      </c>
      <c r="E37" s="104" t="s">
        <v>6</v>
      </c>
      <c r="F37" s="104" t="s">
        <v>7</v>
      </c>
      <c r="G37" s="105">
        <v>1483605</v>
      </c>
      <c r="H37" s="103">
        <v>0</v>
      </c>
      <c r="I37" s="103">
        <v>0</v>
      </c>
    </row>
    <row r="38" spans="1:11" s="86" customFormat="1">
      <c r="A38" s="102"/>
      <c r="B38" s="103">
        <v>1</v>
      </c>
      <c r="C38" s="104" t="s">
        <v>97</v>
      </c>
      <c r="D38" s="104" t="s">
        <v>0</v>
      </c>
      <c r="E38" s="104" t="s">
        <v>74</v>
      </c>
      <c r="F38" s="104" t="s">
        <v>7</v>
      </c>
      <c r="G38" s="105">
        <v>628989</v>
      </c>
      <c r="H38" s="103" t="s">
        <v>92</v>
      </c>
      <c r="I38" s="103" t="s">
        <v>92</v>
      </c>
      <c r="J38" s="87"/>
      <c r="K38" s="87"/>
    </row>
    <row r="39" spans="1:11" s="87" customFormat="1">
      <c r="A39" s="102"/>
      <c r="B39" s="103">
        <v>10</v>
      </c>
      <c r="C39" s="104" t="s">
        <v>97</v>
      </c>
      <c r="D39" s="104" t="s">
        <v>0</v>
      </c>
      <c r="E39" s="104" t="s">
        <v>8</v>
      </c>
      <c r="F39" s="104" t="s">
        <v>7</v>
      </c>
      <c r="G39" s="105">
        <v>405648</v>
      </c>
      <c r="H39" s="103" t="s">
        <v>92</v>
      </c>
      <c r="I39" s="103" t="s">
        <v>92</v>
      </c>
      <c r="J39" s="86"/>
      <c r="K39" s="86"/>
    </row>
    <row r="40" spans="1:11" s="86" customFormat="1">
      <c r="A40" s="102"/>
      <c r="B40" s="103">
        <v>6</v>
      </c>
      <c r="C40" s="104" t="s">
        <v>97</v>
      </c>
      <c r="D40" s="104" t="s">
        <v>75</v>
      </c>
      <c r="E40" s="104" t="s">
        <v>6</v>
      </c>
      <c r="F40" s="104" t="s">
        <v>7</v>
      </c>
      <c r="G40" s="105">
        <v>4677069</v>
      </c>
      <c r="H40" s="103">
        <v>0</v>
      </c>
      <c r="I40" s="103">
        <v>0</v>
      </c>
    </row>
    <row r="41" spans="1:11" s="87" customFormat="1">
      <c r="A41" s="128" t="s">
        <v>39</v>
      </c>
      <c r="B41" s="114">
        <f>SUM(B33:B40)</f>
        <v>99</v>
      </c>
      <c r="C41" s="115"/>
      <c r="D41" s="115"/>
      <c r="E41" s="115"/>
      <c r="F41" s="115"/>
      <c r="G41" s="116">
        <f t="shared" ref="G41:I41" si="3">SUM(G33:G40)</f>
        <v>7766474</v>
      </c>
      <c r="H41" s="114">
        <f t="shared" si="3"/>
        <v>0</v>
      </c>
      <c r="I41" s="114">
        <f t="shared" si="3"/>
        <v>0</v>
      </c>
    </row>
    <row r="42" spans="1:11" s="86" customFormat="1">
      <c r="A42" s="102"/>
      <c r="B42" s="103">
        <v>1</v>
      </c>
      <c r="C42" s="104" t="s">
        <v>91</v>
      </c>
      <c r="D42" s="104" t="s">
        <v>9</v>
      </c>
      <c r="E42" s="104" t="s">
        <v>74</v>
      </c>
      <c r="F42" s="104" t="s">
        <v>82</v>
      </c>
      <c r="G42" s="105">
        <v>10200</v>
      </c>
      <c r="H42" s="103">
        <v>0</v>
      </c>
      <c r="I42" s="103">
        <v>0</v>
      </c>
    </row>
    <row r="43" spans="1:11" s="86" customFormat="1">
      <c r="A43" s="102"/>
      <c r="B43" s="103">
        <v>1</v>
      </c>
      <c r="C43" s="104" t="s">
        <v>91</v>
      </c>
      <c r="D43" s="104" t="s">
        <v>0</v>
      </c>
      <c r="E43" s="104" t="s">
        <v>6</v>
      </c>
      <c r="F43" s="104" t="s">
        <v>82</v>
      </c>
      <c r="G43" s="105">
        <v>25000</v>
      </c>
      <c r="H43" s="103">
        <v>0</v>
      </c>
      <c r="I43" s="103">
        <v>0</v>
      </c>
    </row>
    <row r="44" spans="1:11" s="86" customFormat="1">
      <c r="A44" s="102"/>
      <c r="B44" s="103">
        <v>14</v>
      </c>
      <c r="C44" s="104" t="s">
        <v>91</v>
      </c>
      <c r="D44" s="104" t="s">
        <v>0</v>
      </c>
      <c r="E44" s="104" t="s">
        <v>77</v>
      </c>
      <c r="F44" s="104" t="s">
        <v>82</v>
      </c>
      <c r="G44" s="105">
        <v>4026008</v>
      </c>
      <c r="H44" s="103">
        <v>0</v>
      </c>
      <c r="I44" s="103">
        <v>15</v>
      </c>
      <c r="J44" s="87"/>
      <c r="K44" s="87"/>
    </row>
    <row r="45" spans="1:11" s="87" customFormat="1">
      <c r="A45" s="102"/>
      <c r="B45" s="103">
        <v>6</v>
      </c>
      <c r="C45" s="104" t="s">
        <v>91</v>
      </c>
      <c r="D45" s="104" t="s">
        <v>75</v>
      </c>
      <c r="E45" s="104" t="s">
        <v>6</v>
      </c>
      <c r="F45" s="104" t="s">
        <v>82</v>
      </c>
      <c r="G45" s="105">
        <v>58760221</v>
      </c>
      <c r="H45" s="103">
        <v>0</v>
      </c>
      <c r="I45" s="103">
        <v>407</v>
      </c>
      <c r="J45" s="86"/>
      <c r="K45" s="86"/>
    </row>
    <row r="46" spans="1:11" s="86" customFormat="1">
      <c r="A46" s="102"/>
      <c r="B46" s="103">
        <v>2</v>
      </c>
      <c r="C46" s="104" t="s">
        <v>91</v>
      </c>
      <c r="D46" s="104" t="s">
        <v>75</v>
      </c>
      <c r="E46" s="104" t="s">
        <v>8</v>
      </c>
      <c r="F46" s="104" t="s">
        <v>82</v>
      </c>
      <c r="G46" s="105">
        <v>1617729</v>
      </c>
      <c r="H46" s="103">
        <v>0</v>
      </c>
      <c r="I46" s="103">
        <v>6</v>
      </c>
    </row>
    <row r="47" spans="1:11" s="86" customFormat="1">
      <c r="A47" s="102"/>
      <c r="B47" s="103">
        <v>16</v>
      </c>
      <c r="C47" s="104" t="s">
        <v>91</v>
      </c>
      <c r="D47" s="104" t="s">
        <v>75</v>
      </c>
      <c r="E47" s="104" t="s">
        <v>77</v>
      </c>
      <c r="F47" s="104" t="s">
        <v>82</v>
      </c>
      <c r="G47" s="105">
        <v>3933590</v>
      </c>
      <c r="H47" s="103">
        <v>0</v>
      </c>
      <c r="I47" s="103">
        <v>17</v>
      </c>
    </row>
    <row r="48" spans="1:11" s="87" customFormat="1">
      <c r="A48" s="126" t="s">
        <v>40</v>
      </c>
      <c r="B48" s="114">
        <f>SUM(B42:B47)</f>
        <v>40</v>
      </c>
      <c r="C48" s="115"/>
      <c r="D48" s="115"/>
      <c r="E48" s="115"/>
      <c r="F48" s="115"/>
      <c r="G48" s="116">
        <f t="shared" ref="G48:I48" si="4">SUM(G42:G47)</f>
        <v>68372748</v>
      </c>
      <c r="H48" s="114">
        <f t="shared" si="4"/>
        <v>0</v>
      </c>
      <c r="I48" s="114">
        <f t="shared" si="4"/>
        <v>445</v>
      </c>
    </row>
    <row r="49" spans="1:11" s="86" customFormat="1">
      <c r="A49" s="102"/>
      <c r="B49" s="103">
        <v>1</v>
      </c>
      <c r="C49" s="104" t="s">
        <v>91</v>
      </c>
      <c r="D49" s="104" t="s">
        <v>5</v>
      </c>
      <c r="E49" s="104" t="s">
        <v>8</v>
      </c>
      <c r="F49" s="104" t="s">
        <v>71</v>
      </c>
      <c r="G49" s="105">
        <v>0</v>
      </c>
      <c r="H49" s="103" t="s">
        <v>92</v>
      </c>
      <c r="I49" s="103" t="s">
        <v>92</v>
      </c>
    </row>
    <row r="50" spans="1:11" s="86" customFormat="1">
      <c r="A50" s="102"/>
      <c r="B50" s="103">
        <v>1</v>
      </c>
      <c r="C50" s="104" t="s">
        <v>91</v>
      </c>
      <c r="D50" s="104" t="s">
        <v>5</v>
      </c>
      <c r="E50" s="104" t="s">
        <v>77</v>
      </c>
      <c r="F50" s="104" t="s">
        <v>71</v>
      </c>
      <c r="G50" s="105">
        <v>1</v>
      </c>
      <c r="H50" s="103" t="s">
        <v>92</v>
      </c>
      <c r="I50" s="103" t="s">
        <v>92</v>
      </c>
      <c r="J50" s="87"/>
      <c r="K50" s="87"/>
    </row>
    <row r="51" spans="1:11" s="87" customFormat="1">
      <c r="A51" s="102"/>
      <c r="B51" s="103">
        <v>1</v>
      </c>
      <c r="C51" s="104" t="s">
        <v>91</v>
      </c>
      <c r="D51" s="104" t="s">
        <v>0</v>
      </c>
      <c r="E51" s="104" t="s">
        <v>6</v>
      </c>
      <c r="F51" s="104" t="s">
        <v>71</v>
      </c>
      <c r="G51" s="105">
        <v>1000</v>
      </c>
      <c r="H51" s="103">
        <v>0</v>
      </c>
      <c r="I51" s="103">
        <v>0</v>
      </c>
      <c r="J51" s="86"/>
      <c r="K51" s="86"/>
    </row>
    <row r="52" spans="1:11" s="87" customFormat="1">
      <c r="A52" s="126" t="s">
        <v>41</v>
      </c>
      <c r="B52" s="114">
        <f>SUM(B49:B51)</f>
        <v>3</v>
      </c>
      <c r="C52" s="115"/>
      <c r="D52" s="115"/>
      <c r="E52" s="115"/>
      <c r="F52" s="115"/>
      <c r="G52" s="116">
        <f t="shared" ref="G52:I52" si="5">SUM(G49:G51)</f>
        <v>1001</v>
      </c>
      <c r="H52" s="114">
        <f t="shared" si="5"/>
        <v>0</v>
      </c>
      <c r="I52" s="114">
        <f t="shared" si="5"/>
        <v>0</v>
      </c>
    </row>
    <row r="53" spans="1:11" s="86" customFormat="1">
      <c r="A53" s="102"/>
      <c r="B53" s="103">
        <v>25</v>
      </c>
      <c r="C53" s="104" t="s">
        <v>97</v>
      </c>
      <c r="D53" s="104" t="s">
        <v>9</v>
      </c>
      <c r="E53" s="104" t="s">
        <v>6</v>
      </c>
      <c r="F53" s="104" t="s">
        <v>72</v>
      </c>
      <c r="G53" s="105">
        <v>0</v>
      </c>
      <c r="H53" s="103" t="s">
        <v>92</v>
      </c>
      <c r="I53" s="103" t="s">
        <v>92</v>
      </c>
    </row>
    <row r="54" spans="1:11" s="86" customFormat="1">
      <c r="A54" s="102"/>
      <c r="B54" s="103">
        <v>1</v>
      </c>
      <c r="C54" s="104" t="s">
        <v>97</v>
      </c>
      <c r="D54" s="104" t="s">
        <v>9</v>
      </c>
      <c r="E54" s="104" t="s">
        <v>74</v>
      </c>
      <c r="F54" s="104" t="s">
        <v>72</v>
      </c>
      <c r="G54" s="105">
        <v>0</v>
      </c>
      <c r="H54" s="103" t="s">
        <v>92</v>
      </c>
      <c r="I54" s="103" t="s">
        <v>92</v>
      </c>
    </row>
    <row r="55" spans="1:11" s="86" customFormat="1">
      <c r="A55" s="102"/>
      <c r="B55" s="103">
        <v>2</v>
      </c>
      <c r="C55" s="104" t="s">
        <v>97</v>
      </c>
      <c r="D55" s="104" t="s">
        <v>9</v>
      </c>
      <c r="E55" s="104" t="s">
        <v>77</v>
      </c>
      <c r="F55" s="104" t="s">
        <v>72</v>
      </c>
      <c r="G55" s="105">
        <v>0</v>
      </c>
      <c r="H55" s="103" t="s">
        <v>92</v>
      </c>
      <c r="I55" s="103" t="s">
        <v>92</v>
      </c>
    </row>
    <row r="56" spans="1:11" s="86" customFormat="1">
      <c r="A56" s="102"/>
      <c r="B56" s="103">
        <v>2</v>
      </c>
      <c r="C56" s="104" t="s">
        <v>97</v>
      </c>
      <c r="D56" s="104" t="s">
        <v>0</v>
      </c>
      <c r="E56" s="104" t="s">
        <v>6</v>
      </c>
      <c r="F56" s="104" t="s">
        <v>72</v>
      </c>
      <c r="G56" s="105">
        <v>0</v>
      </c>
      <c r="H56" s="103" t="s">
        <v>92</v>
      </c>
      <c r="I56" s="103" t="s">
        <v>92</v>
      </c>
    </row>
    <row r="57" spans="1:11" s="87" customFormat="1">
      <c r="A57" s="128" t="s">
        <v>42</v>
      </c>
      <c r="B57" s="114">
        <f>SUM(B53:B56)</f>
        <v>30</v>
      </c>
      <c r="C57" s="115"/>
      <c r="D57" s="115"/>
      <c r="E57" s="115"/>
      <c r="F57" s="115"/>
      <c r="G57" s="116">
        <f t="shared" ref="G57:I57" si="6">SUM(G53:G56)</f>
        <v>0</v>
      </c>
      <c r="H57" s="114">
        <f t="shared" si="6"/>
        <v>0</v>
      </c>
      <c r="I57" s="114">
        <f t="shared" si="6"/>
        <v>0</v>
      </c>
    </row>
    <row r="58" spans="1:11" s="87" customFormat="1">
      <c r="A58" s="102"/>
      <c r="B58" s="103">
        <v>1</v>
      </c>
      <c r="C58" s="104" t="s">
        <v>91</v>
      </c>
      <c r="D58" s="104" t="s">
        <v>0</v>
      </c>
      <c r="E58" s="104" t="s">
        <v>6</v>
      </c>
      <c r="F58" s="104" t="s">
        <v>81</v>
      </c>
      <c r="G58" s="105">
        <v>0</v>
      </c>
      <c r="H58" s="103">
        <v>0</v>
      </c>
      <c r="I58" s="103">
        <v>0</v>
      </c>
    </row>
    <row r="59" spans="1:11" s="87" customFormat="1" ht="13.5" thickBot="1">
      <c r="A59" s="11" t="s">
        <v>43</v>
      </c>
      <c r="B59" s="117">
        <f>SUM(B58)</f>
        <v>1</v>
      </c>
      <c r="C59" s="115"/>
      <c r="D59" s="115"/>
      <c r="E59" s="115"/>
      <c r="F59" s="115"/>
      <c r="G59" s="118">
        <f t="shared" ref="G59:I59" si="7">SUM(G58)</f>
        <v>0</v>
      </c>
      <c r="H59" s="117">
        <f t="shared" si="7"/>
        <v>0</v>
      </c>
      <c r="I59" s="117">
        <f t="shared" si="7"/>
        <v>0</v>
      </c>
    </row>
    <row r="60" spans="1:11" s="87" customFormat="1" ht="13.5" thickBot="1">
      <c r="A60" s="129" t="s">
        <v>10</v>
      </c>
      <c r="B60" s="119">
        <f>SUM(B59,B57,B52,B48,B41,B32,B30,B24,B22)</f>
        <v>531</v>
      </c>
      <c r="C60" s="120"/>
      <c r="D60" s="121"/>
      <c r="E60" s="121"/>
      <c r="F60" s="122" t="s">
        <v>98</v>
      </c>
      <c r="G60" s="123">
        <f>SUM(G59,G57,G52,G48,G41,G32,G30,G24,G22)</f>
        <v>112620824</v>
      </c>
      <c r="H60" s="119">
        <f>SUM(H59,H57,H52,H48,H41,H32,H30,H24,H22)</f>
        <v>364</v>
      </c>
      <c r="I60" s="119">
        <f>SUM(I59,I57,I52,I48,I41,I32,I30,I24,I22)</f>
        <v>506</v>
      </c>
    </row>
    <row r="61" spans="1:11" s="87" customFormat="1" ht="12">
      <c r="A61" s="90"/>
      <c r="B61" s="88"/>
      <c r="C61" s="92"/>
      <c r="D61" s="92"/>
      <c r="E61" s="92"/>
      <c r="F61" s="93"/>
      <c r="G61" s="91"/>
      <c r="H61" s="88"/>
      <c r="I61" s="88"/>
    </row>
    <row r="62" spans="1:11">
      <c r="A62" s="23" t="s">
        <v>29</v>
      </c>
      <c r="B62" s="27">
        <v>214</v>
      </c>
      <c r="G62" s="29">
        <v>5882899</v>
      </c>
      <c r="H62" s="27">
        <v>363</v>
      </c>
      <c r="I62" s="27">
        <v>0</v>
      </c>
    </row>
    <row r="63" spans="1:11">
      <c r="A63" s="23" t="s">
        <v>30</v>
      </c>
      <c r="B63" s="27">
        <v>96</v>
      </c>
      <c r="G63" s="29">
        <v>1752961</v>
      </c>
      <c r="H63" s="27">
        <v>1</v>
      </c>
      <c r="I63" s="27">
        <v>4</v>
      </c>
    </row>
    <row r="64" spans="1:11">
      <c r="A64" s="23" t="s">
        <v>31</v>
      </c>
      <c r="B64" s="27">
        <v>162</v>
      </c>
      <c r="G64" s="29">
        <v>22845710</v>
      </c>
      <c r="H64" s="27">
        <v>0</v>
      </c>
      <c r="I64" s="27">
        <v>70</v>
      </c>
    </row>
    <row r="65" spans="1:9">
      <c r="A65" s="23" t="s">
        <v>32</v>
      </c>
      <c r="B65" s="27">
        <v>59</v>
      </c>
      <c r="G65" s="29">
        <v>82139254</v>
      </c>
      <c r="H65" s="27">
        <v>0</v>
      </c>
      <c r="I65" s="27">
        <v>432</v>
      </c>
    </row>
    <row r="66" spans="1:9">
      <c r="A66" s="23" t="s">
        <v>33</v>
      </c>
      <c r="B66" s="24">
        <f>SUM(B62:B65)</f>
        <v>531</v>
      </c>
      <c r="C66" s="3"/>
      <c r="D66" s="3"/>
      <c r="E66" s="3"/>
      <c r="F66" s="3"/>
      <c r="G66" s="50">
        <f>SUM(G62:G65)</f>
        <v>112620824</v>
      </c>
      <c r="H66" s="24">
        <f>SUM(H62:H65)</f>
        <v>364</v>
      </c>
      <c r="I66" s="24">
        <f>SUM(I62:I65)</f>
        <v>506</v>
      </c>
    </row>
    <row r="67" spans="1:9">
      <c r="A67" s="23"/>
      <c r="B67" s="24"/>
      <c r="C67" s="3"/>
      <c r="D67" s="3"/>
      <c r="E67" s="3"/>
      <c r="F67" s="3"/>
      <c r="G67" s="50"/>
      <c r="H67" s="24"/>
      <c r="I67" s="24"/>
    </row>
    <row r="68" spans="1:9" ht="13.5" thickBot="1">
      <c r="A68" s="15" t="s">
        <v>80</v>
      </c>
      <c r="B68" s="16">
        <f>+B66+JAN!B69</f>
        <v>1048</v>
      </c>
      <c r="C68" s="17"/>
      <c r="D68" s="17"/>
      <c r="E68" s="17"/>
      <c r="F68" s="17"/>
      <c r="G68" s="18">
        <f>+G66+JAN!G69</f>
        <v>236644472</v>
      </c>
      <c r="H68" s="16">
        <f>+H66+JAN!H69</f>
        <v>391</v>
      </c>
      <c r="I68" s="16">
        <f>+I66+JAN!I69</f>
        <v>959</v>
      </c>
    </row>
  </sheetData>
  <sortState ref="A105:AQ149">
    <sortCondition ref="D105:D149"/>
    <sortCondition ref="C105:C149"/>
    <sortCondition ref="F105:F149"/>
  </sortState>
  <phoneticPr fontId="2" type="noConversion"/>
  <printOptions gridLines="1"/>
  <pageMargins left="0.25" right="0.25" top="1" bottom="1" header="0.5" footer="0.5"/>
  <pageSetup scale="94"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
  <sheetViews>
    <sheetView topLeftCell="A34" workbookViewId="0">
      <selection activeCell="A33" sqref="A1:XFD1048576"/>
    </sheetView>
  </sheetViews>
  <sheetFormatPr defaultRowHeight="12.75"/>
  <cols>
    <col min="1" max="1" width="18.140625" bestFit="1" customWidth="1"/>
    <col min="3" max="3" width="15.85546875" bestFit="1" customWidth="1"/>
    <col min="4" max="4" width="6" customWidth="1"/>
    <col min="5" max="5" width="6.7109375" customWidth="1"/>
    <col min="6" max="6" width="10.42578125" bestFit="1" customWidth="1"/>
    <col min="7" max="7" width="16.5703125" bestFit="1" customWidth="1"/>
    <col min="8" max="8" width="25.7109375" customWidth="1"/>
    <col min="9" max="9" width="8.7109375" customWidth="1"/>
  </cols>
  <sheetData/>
  <phoneticPr fontId="2" type="noConversion"/>
  <printOptions gridLines="1"/>
  <pageMargins left="0.25" right="0.25" top="1" bottom="1" header="0.5" footer="0.5"/>
  <pageSetup paperSize="17" scale="46" orientation="landscape" r:id="rId1"/>
  <headerFooter alignWithMargins="0">
    <oddFooter>&amp;L&amp;A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
  <sheetViews>
    <sheetView topLeftCell="A52" workbookViewId="0">
      <selection activeCell="A33" sqref="A1:XFD1048576"/>
    </sheetView>
  </sheetViews>
  <sheetFormatPr defaultRowHeight="12.75"/>
  <cols>
    <col min="1" max="1" width="15.85546875" customWidth="1"/>
    <col min="2" max="2" width="11.5703125" bestFit="1" customWidth="1"/>
    <col min="3" max="4" width="15.85546875" bestFit="1" customWidth="1"/>
    <col min="5" max="5" width="16.28515625" bestFit="1" customWidth="1"/>
    <col min="6" max="6" width="18.140625" bestFit="1" customWidth="1"/>
    <col min="7" max="7" width="16" bestFit="1" customWidth="1"/>
    <col min="8" max="8" width="20.7109375" customWidth="1"/>
    <col min="9" max="9" width="5.5703125" customWidth="1"/>
    <col min="10" max="10" width="4.85546875" customWidth="1"/>
    <col min="11" max="11" width="4" customWidth="1"/>
    <col min="12" max="12" width="7.42578125" customWidth="1"/>
    <col min="13" max="13" width="10.42578125" bestFit="1" customWidth="1"/>
    <col min="14" max="14" width="23.85546875" bestFit="1" customWidth="1"/>
    <col min="15" max="15" width="17.42578125" bestFit="1" customWidth="1"/>
    <col min="16" max="16" width="6.42578125" customWidth="1"/>
    <col min="17" max="17" width="5.5703125" customWidth="1"/>
    <col min="18" max="18" width="14.42578125" bestFit="1" customWidth="1"/>
    <col min="19" max="19" width="8.7109375" customWidth="1"/>
    <col min="20" max="20" width="7.85546875" customWidth="1"/>
  </cols>
  <sheetData/>
  <phoneticPr fontId="2" type="noConversion"/>
  <printOptions gridLines="1"/>
  <pageMargins left="0.25" right="0.25" top="1" bottom="1" header="0.5" footer="0.5"/>
  <pageSetup paperSize="17" scale="47" orientation="landscape" r:id="rId1"/>
  <headerFooter alignWithMargins="0">
    <oddFooter>&amp;L&amp;A</oddFooter>
  </headerFooter>
</worksheet>
</file>

<file path=xl/worksheets/sheet6.xml><?xml version="1.0" encoding="utf-8"?>
<worksheet xmlns="http://schemas.openxmlformats.org/spreadsheetml/2006/main" xmlns:r="http://schemas.openxmlformats.org/officeDocument/2006/relationships">
  <dimension ref="A1"/>
  <sheetViews>
    <sheetView topLeftCell="A50" workbookViewId="0">
      <selection activeCell="A33" sqref="A1:XFD1048576"/>
    </sheetView>
  </sheetViews>
  <sheetFormatPr defaultRowHeight="12.75"/>
  <cols>
    <col min="1" max="1" width="15.85546875" customWidth="1"/>
    <col min="2" max="2" width="9.42578125" customWidth="1"/>
    <col min="3" max="3" width="16" bestFit="1" customWidth="1"/>
    <col min="4" max="4" width="17.7109375" bestFit="1" customWidth="1"/>
    <col min="5" max="5" width="5.7109375" customWidth="1"/>
    <col min="6" max="6" width="18.140625" bestFit="1" customWidth="1"/>
    <col min="7" max="7" width="17.7109375" bestFit="1" customWidth="1"/>
    <col min="8" max="8" width="20.7109375" customWidth="1"/>
    <col min="9" max="9" width="5.5703125" customWidth="1"/>
    <col min="10" max="10" width="4.85546875" customWidth="1"/>
    <col min="11" max="11" width="4" customWidth="1"/>
    <col min="12" max="12" width="7.42578125" customWidth="1"/>
    <col min="13" max="13" width="10.42578125" bestFit="1" customWidth="1"/>
    <col min="14" max="14" width="23.85546875" bestFit="1" customWidth="1"/>
    <col min="15" max="15" width="17.42578125" bestFit="1" customWidth="1"/>
    <col min="16" max="16" width="6.42578125" customWidth="1"/>
    <col min="17" max="17" width="5.5703125" customWidth="1"/>
    <col min="18" max="18" width="14.42578125" bestFit="1" customWidth="1"/>
    <col min="19" max="19" width="8.7109375" customWidth="1"/>
    <col min="20" max="20" width="7.85546875" customWidth="1"/>
  </cols>
  <sheetData/>
  <sortState ref="B111:I156">
    <sortCondition ref="D111:D156"/>
    <sortCondition ref="C111:C156"/>
    <sortCondition ref="E111:E156"/>
    <sortCondition ref="F111:F156"/>
  </sortState>
  <phoneticPr fontId="2"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dimension ref="A1"/>
  <sheetViews>
    <sheetView topLeftCell="B110" workbookViewId="0">
      <selection activeCell="A33" sqref="A1:XFD1048576"/>
    </sheetView>
  </sheetViews>
  <sheetFormatPr defaultRowHeight="12.75"/>
  <cols>
    <col min="1" max="1" width="47" bestFit="1" customWidth="1"/>
    <col min="2" max="2" width="11.5703125" bestFit="1" customWidth="1"/>
    <col min="3" max="4" width="15.85546875" bestFit="1" customWidth="1"/>
    <col min="5" max="5" width="16.28515625" bestFit="1" customWidth="1"/>
    <col min="6" max="6" width="18.140625" bestFit="1" customWidth="1"/>
    <col min="7" max="7" width="17.7109375" bestFit="1" customWidth="1"/>
    <col min="8" max="8" width="20.7109375" customWidth="1"/>
    <col min="9" max="9" width="10.7109375" customWidth="1"/>
    <col min="10" max="10" width="4.85546875" customWidth="1"/>
    <col min="11" max="11" width="4" customWidth="1"/>
    <col min="12" max="12" width="7.42578125" customWidth="1"/>
    <col min="13" max="13" width="10.42578125" bestFit="1" customWidth="1"/>
    <col min="14" max="14" width="23.85546875" bestFit="1" customWidth="1"/>
    <col min="15" max="15" width="17.42578125" bestFit="1" customWidth="1"/>
    <col min="16" max="16" width="6.42578125" customWidth="1"/>
    <col min="17" max="17" width="5.5703125" customWidth="1"/>
    <col min="18" max="18" width="14.42578125" bestFit="1" customWidth="1"/>
    <col min="19" max="19" width="8.7109375" customWidth="1"/>
    <col min="20" max="20" width="7.85546875" customWidth="1"/>
  </cols>
  <sheetData/>
  <sortState ref="L176:V224">
    <sortCondition ref="N176:N224"/>
  </sortState>
  <phoneticPr fontId="2"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dimension ref="A1"/>
  <sheetViews>
    <sheetView topLeftCell="A110" workbookViewId="0">
      <selection activeCell="A33" sqref="A1:XFD1048576"/>
    </sheetView>
  </sheetViews>
  <sheetFormatPr defaultRowHeight="12.75"/>
  <cols>
    <col min="1" max="1" width="21" customWidth="1"/>
    <col min="2" max="2" width="5.5703125" customWidth="1"/>
    <col min="3" max="3" width="18.85546875" bestFit="1" customWidth="1"/>
    <col min="4" max="4" width="7" customWidth="1"/>
    <col min="5" max="5" width="7.140625" customWidth="1"/>
    <col min="6" max="6" width="12" bestFit="1" customWidth="1"/>
    <col min="7" max="7" width="17.7109375" customWidth="1"/>
    <col min="8" max="8" width="4.7109375" customWidth="1"/>
    <col min="9" max="9" width="69.28515625" customWidth="1"/>
    <col min="10" max="10" width="12.85546875" bestFit="1" customWidth="1"/>
    <col min="11" max="11" width="10.5703125" bestFit="1" customWidth="1"/>
    <col min="12" max="12" width="22.85546875" bestFit="1" customWidth="1"/>
    <col min="13" max="13" width="22.7109375" bestFit="1" customWidth="1"/>
    <col min="14" max="14" width="25.85546875" bestFit="1" customWidth="1"/>
    <col min="15" max="15" width="17.28515625" bestFit="1" customWidth="1"/>
    <col min="16" max="16" width="18.28515625" bestFit="1" customWidth="1"/>
    <col min="17" max="17" width="16.5703125" bestFit="1" customWidth="1"/>
    <col min="18" max="18" width="19.28515625" bestFit="1" customWidth="1"/>
    <col min="19" max="19" width="17.42578125" bestFit="1" customWidth="1"/>
    <col min="20" max="20" width="15.140625" bestFit="1" customWidth="1"/>
  </cols>
  <sheetData/>
  <phoneticPr fontId="2"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dimension ref="A1"/>
  <sheetViews>
    <sheetView topLeftCell="A61" workbookViewId="0">
      <selection activeCell="A33" sqref="A1:XFD1048576"/>
    </sheetView>
  </sheetViews>
  <sheetFormatPr defaultRowHeight="12.75"/>
  <cols>
    <col min="1" max="1" width="21" customWidth="1"/>
    <col min="2" max="2" width="5.5703125" customWidth="1"/>
    <col min="3" max="3" width="18.85546875" bestFit="1" customWidth="1"/>
    <col min="4" max="4" width="7" customWidth="1"/>
    <col min="5" max="5" width="7.140625" customWidth="1"/>
    <col min="6" max="6" width="12" bestFit="1" customWidth="1"/>
    <col min="7" max="7" width="17.7109375" customWidth="1"/>
    <col min="8" max="8" width="4.7109375" customWidth="1"/>
    <col min="9" max="9" width="69.28515625" customWidth="1"/>
    <col min="10" max="10" width="12.85546875" bestFit="1" customWidth="1"/>
    <col min="11" max="11" width="10.5703125" bestFit="1" customWidth="1"/>
    <col min="12" max="12" width="22.85546875" bestFit="1" customWidth="1"/>
    <col min="13" max="13" width="22.7109375" bestFit="1" customWidth="1"/>
    <col min="14" max="14" width="25.85546875" bestFit="1" customWidth="1"/>
    <col min="15" max="15" width="17.28515625" bestFit="1" customWidth="1"/>
    <col min="16" max="16" width="18.28515625" bestFit="1" customWidth="1"/>
    <col min="17" max="17" width="16.5703125" bestFit="1" customWidth="1"/>
    <col min="18" max="18" width="19.28515625" bestFit="1" customWidth="1"/>
    <col min="19" max="19" width="17.42578125" bestFit="1" customWidth="1"/>
    <col min="20" max="20" width="15.140625" bestFit="1" customWidth="1"/>
  </cols>
  <sheetData/>
  <phoneticPr fontId="2" type="noConversion"/>
  <pageMargins left="0.75" right="0.75" top="0.5" bottom="0.75" header="0.5" footer="0.5"/>
  <pageSetup paperSize="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SUMMARY</vt:lpstr>
      <vt:lpstr>JAN</vt:lpstr>
      <vt:lpstr>FEB</vt:lpstr>
      <vt:lpstr>MAR</vt:lpstr>
      <vt:lpstr>APR</vt:lpstr>
      <vt:lpstr>MAY</vt:lpstr>
      <vt:lpstr>JUN</vt:lpstr>
      <vt:lpstr>JUL</vt:lpstr>
      <vt:lpstr>AUG</vt:lpstr>
      <vt:lpstr>SEP</vt:lpstr>
      <vt:lpstr>OCT</vt:lpstr>
      <vt:lpstr>NOV</vt:lpstr>
      <vt:lpstr>DEC</vt:lpstr>
      <vt:lpstr>SUMMARY!Print_Area</vt:lpstr>
    </vt:vector>
  </TitlesOfParts>
  <Company>city of Seattle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Administrator</cp:lastModifiedBy>
  <cp:lastPrinted>2011-02-07T18:32:15Z</cp:lastPrinted>
  <dcterms:created xsi:type="dcterms:W3CDTF">2006-03-31T16:40:40Z</dcterms:created>
  <dcterms:modified xsi:type="dcterms:W3CDTF">2012-03-01T22:15:47Z</dcterms:modified>
</cp:coreProperties>
</file>