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SharkW\Desktop\"/>
    </mc:Choice>
  </mc:AlternateContent>
  <bookViews>
    <workbookView xWindow="120" yWindow="15" windowWidth="15480" windowHeight="11640" xr2:uid="{00000000-000D-0000-FFFF-FFFF00000000}"/>
  </bookViews>
  <sheets>
    <sheet name="INSTRUCTIONS" sheetId="5" r:id="rId1"/>
    <sheet name="MATERIAL LIST" sheetId="1" r:id="rId2"/>
    <sheet name="RECYCLING RATES" sheetId="4" r:id="rId3"/>
    <sheet name="WASTE DIVERSION" sheetId="3" r:id="rId4"/>
  </sheets>
  <calcPr calcId="171027"/>
</workbook>
</file>

<file path=xl/calcChain.xml><?xml version="1.0" encoding="utf-8"?>
<calcChain xmlns="http://schemas.openxmlformats.org/spreadsheetml/2006/main">
  <c r="O69" i="1" l="1"/>
  <c r="M69" i="1"/>
  <c r="E31" i="3" s="1"/>
  <c r="H31" i="3" s="1"/>
  <c r="K69" i="1"/>
  <c r="H14" i="3" s="1"/>
  <c r="K285" i="1"/>
  <c r="H44" i="3" s="1"/>
  <c r="K17" i="1"/>
  <c r="Q17" i="1" s="1"/>
  <c r="M58" i="1"/>
  <c r="M189" i="1"/>
  <c r="O189" i="1"/>
  <c r="K189" i="1"/>
  <c r="H21" i="3" s="1"/>
  <c r="O157" i="1"/>
  <c r="M157" i="1"/>
  <c r="E36" i="3" s="1"/>
  <c r="H36" i="3" s="1"/>
  <c r="K157" i="1"/>
  <c r="H19" i="3" s="1"/>
  <c r="K139" i="1"/>
  <c r="H18" i="3" s="1"/>
  <c r="O163" i="1"/>
  <c r="M163" i="1"/>
  <c r="K163" i="1"/>
  <c r="H20" i="3" s="1"/>
  <c r="O119" i="1"/>
  <c r="M119" i="1"/>
  <c r="E34" i="3" s="1"/>
  <c r="H34" i="3" s="1"/>
  <c r="K119" i="1"/>
  <c r="H17" i="3" s="1"/>
  <c r="O107" i="1"/>
  <c r="M107" i="1"/>
  <c r="E33" i="3" s="1"/>
  <c r="K107" i="1"/>
  <c r="H16" i="3" s="1"/>
  <c r="O58" i="1"/>
  <c r="K58" i="1"/>
  <c r="H13" i="3" s="1"/>
  <c r="O276" i="1"/>
  <c r="M276" i="1"/>
  <c r="K276" i="1"/>
  <c r="Q11" i="1"/>
  <c r="M139" i="1"/>
  <c r="E35" i="3" s="1"/>
  <c r="H35" i="3" s="1"/>
  <c r="O139" i="1"/>
  <c r="E37" i="3"/>
  <c r="H37" i="3" s="1"/>
  <c r="O77" i="1"/>
  <c r="M77" i="1"/>
  <c r="E32" i="3" s="1"/>
  <c r="H32" i="3" s="1"/>
  <c r="K77" i="1"/>
  <c r="H15" i="3" s="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3" i="1"/>
  <c r="Q214" i="1"/>
  <c r="Q215" i="1"/>
  <c r="Q216" i="1"/>
  <c r="Q217" i="1"/>
  <c r="Q204" i="1"/>
  <c r="Q205" i="1"/>
  <c r="Q206" i="1"/>
  <c r="Q207" i="1"/>
  <c r="Q208" i="1"/>
  <c r="Q209" i="1"/>
  <c r="Q210" i="1"/>
  <c r="Q211" i="1"/>
  <c r="Q212" i="1"/>
  <c r="Q198" i="1"/>
  <c r="Q199" i="1"/>
  <c r="Q200" i="1"/>
  <c r="Q201" i="1"/>
  <c r="Q202" i="1"/>
  <c r="Q203" i="1"/>
  <c r="Q193" i="1"/>
  <c r="Q194" i="1"/>
  <c r="Q195" i="1"/>
  <c r="Q196" i="1"/>
  <c r="Q197" i="1"/>
  <c r="Q192" i="1"/>
  <c r="Q287" i="1" l="1"/>
  <c r="H43" i="3"/>
  <c r="I45" i="3" s="1"/>
  <c r="I22" i="3"/>
  <c r="F51" i="3" s="1"/>
  <c r="H52" i="3" s="1"/>
  <c r="E30" i="3"/>
  <c r="H30" i="3" s="1"/>
  <c r="H6" i="3"/>
  <c r="H7" i="3"/>
  <c r="Q157" i="1"/>
  <c r="Q276" i="1"/>
  <c r="Q189" i="1"/>
  <c r="E38" i="3"/>
  <c r="H38" i="3" s="1"/>
  <c r="H33" i="3"/>
  <c r="Q69" i="1"/>
  <c r="Q119" i="1"/>
  <c r="Q77" i="1"/>
  <c r="Q139" i="1"/>
  <c r="Q58" i="1"/>
  <c r="Q107" i="1"/>
  <c r="Q163" i="1"/>
  <c r="Q289" i="1" l="1"/>
  <c r="Q291" i="1" s="1"/>
  <c r="I39" i="3"/>
  <c r="I8" i="3"/>
  <c r="F52" i="3" l="1"/>
  <c r="F53" i="3"/>
  <c r="F50" i="3"/>
  <c r="G51" i="3" s="1"/>
  <c r="H51" i="3" l="1"/>
  <c r="H53" i="3"/>
  <c r="G52" i="3"/>
  <c r="G5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petriek</author>
  </authors>
  <commentList>
    <comment ref="C176" authorId="0" shapeId="0" xr:uid="{00000000-0006-0000-0000-000001000000}">
      <text>
        <r>
          <rPr>
            <b/>
            <sz val="8"/>
            <color indexed="81"/>
            <rFont val="Tahoma"/>
            <family val="2"/>
          </rPr>
          <t>petriek:</t>
        </r>
        <r>
          <rPr>
            <sz val="8"/>
            <color indexed="81"/>
            <rFont val="Tahoma"/>
            <family val="2"/>
          </rPr>
          <t xml:space="preserve">
WW says this weight varies from 6-10 psf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petriek</author>
  </authors>
  <commentList>
    <comment ref="C172" authorId="0" shapeId="0" xr:uid="{00000000-0006-0000-0100-000001000000}">
      <text>
        <r>
          <rPr>
            <b/>
            <sz val="8"/>
            <color indexed="81"/>
            <rFont val="Tahoma"/>
            <family val="2"/>
          </rPr>
          <t>petriek:</t>
        </r>
        <r>
          <rPr>
            <sz val="8"/>
            <color indexed="81"/>
            <rFont val="Tahoma"/>
            <family val="2"/>
          </rPr>
          <t xml:space="preserve">
WW says this weight varies from 6-10 psf</t>
        </r>
      </text>
    </comment>
  </commentList>
</comments>
</file>

<file path=xl/sharedStrings.xml><?xml version="1.0" encoding="utf-8"?>
<sst xmlns="http://schemas.openxmlformats.org/spreadsheetml/2006/main" count="1854" uniqueCount="281">
  <si>
    <t>ROOFING</t>
  </si>
  <si>
    <t>INSULATION</t>
  </si>
  <si>
    <t>FLOORING</t>
  </si>
  <si>
    <t>WINDOWS</t>
  </si>
  <si>
    <t>METALS</t>
  </si>
  <si>
    <t>MINERAL FIBER</t>
  </si>
  <si>
    <t>EXTRUDED POLYSTYRENE</t>
  </si>
  <si>
    <t>EXPANDED POLYSTYRENE</t>
  </si>
  <si>
    <t>POLYURETHANE</t>
  </si>
  <si>
    <t>ALUMINUM (26 ga)</t>
  </si>
  <si>
    <t>2-15 and 1-90 lb</t>
  </si>
  <si>
    <t>3-15 and 1-90 lb</t>
  </si>
  <si>
    <t>SINGLE-PLY ROOFS (Insulation not included)</t>
  </si>
  <si>
    <t>3x6</t>
  </si>
  <si>
    <t>4x6</t>
  </si>
  <si>
    <t>4x10</t>
  </si>
  <si>
    <t>4x12</t>
  </si>
  <si>
    <t>4x8</t>
  </si>
  <si>
    <t>CEILINGS</t>
  </si>
  <si>
    <t>ACOUSTICAL FIBER TILE</t>
  </si>
  <si>
    <t>CARPET AND PAD</t>
  </si>
  <si>
    <t>STONE</t>
  </si>
  <si>
    <t>FLEXICORE, 6" SLAB</t>
  </si>
  <si>
    <t>MASONRY</t>
  </si>
  <si>
    <t>PSF</t>
  </si>
  <si>
    <t>IRON, CAST, PIG</t>
  </si>
  <si>
    <t>IRON, WROUGHT</t>
  </si>
  <si>
    <t>STEEL, ROLLED</t>
  </si>
  <si>
    <t>BRASS, CAST, ROLLED</t>
  </si>
  <si>
    <t>COPPER, CAST, ROLLED</t>
  </si>
  <si>
    <t>CONCRETE, STONE, SAND</t>
  </si>
  <si>
    <t>BRICK MASONRY, MEDIUM</t>
  </si>
  <si>
    <t xml:space="preserve">CERAMIC OR QUARRY TILE 3/4" </t>
  </si>
  <si>
    <t xml:space="preserve">CORK TILE 1/16" </t>
  </si>
  <si>
    <t xml:space="preserve">PLYWOOD 1/2" </t>
  </si>
  <si>
    <t xml:space="preserve">PLYWOOD 5/8" </t>
  </si>
  <si>
    <t xml:space="preserve">PLYWOOD 3/4" </t>
  </si>
  <si>
    <t xml:space="preserve">PLYWOOD 1 1/8" </t>
  </si>
  <si>
    <t xml:space="preserve">OSB 1/2" </t>
  </si>
  <si>
    <t xml:space="preserve">OSB 5/8" </t>
  </si>
  <si>
    <t xml:space="preserve">OSB 3/4" </t>
  </si>
  <si>
    <t xml:space="preserve">OSB 7/8" </t>
  </si>
  <si>
    <t xml:space="preserve">OSB 1 1/8" </t>
  </si>
  <si>
    <t xml:space="preserve">SLATE 1/4" </t>
  </si>
  <si>
    <t xml:space="preserve">SLATE 3/8" </t>
  </si>
  <si>
    <t xml:space="preserve">STEEL 29 ga </t>
  </si>
  <si>
    <t xml:space="preserve">     BALLASTED SYSTEM</t>
  </si>
  <si>
    <t xml:space="preserve">     MECHANICALLY FASTENED</t>
  </si>
  <si>
    <t xml:space="preserve">     FULLY ADHERED</t>
  </si>
  <si>
    <t>PCF</t>
  </si>
  <si>
    <t>PLF</t>
  </si>
  <si>
    <t>FELT, 3-PLY</t>
  </si>
  <si>
    <t>FELT, 5-PLY</t>
  </si>
  <si>
    <t xml:space="preserve">     LIGHTWEIGHT</t>
  </si>
  <si>
    <t xml:space="preserve">     REINFORCED</t>
  </si>
  <si>
    <t xml:space="preserve">     STONE</t>
  </si>
  <si>
    <t>ROLL ROOFING</t>
  </si>
  <si>
    <t>BOOK TILE 2"</t>
  </si>
  <si>
    <t>BOOK TILE 3"</t>
  </si>
  <si>
    <t>CEMENT ASBESTOS 3/8"</t>
  </si>
  <si>
    <t>SPANISH</t>
  </si>
  <si>
    <t xml:space="preserve">ROMAN </t>
  </si>
  <si>
    <t>GLASS BLOCK 4"</t>
  </si>
  <si>
    <t>GLASS, PLATE, 1/4"</t>
  </si>
  <si>
    <t>WINDOWS, GLASS, FRAME, &amp; SASH</t>
  </si>
  <si>
    <t>WALLS &amp; PARTITIONS</t>
  </si>
  <si>
    <t>GLAZED TILE</t>
  </si>
  <si>
    <t>MARBLE OR MARBLE WAINSCOTING</t>
  </si>
  <si>
    <t xml:space="preserve">    CONCRETE BLOCK</t>
  </si>
  <si>
    <t xml:space="preserve">    LIMESTONE</t>
  </si>
  <si>
    <t xml:space="preserve">    STONE</t>
  </si>
  <si>
    <t xml:space="preserve">    TERRA-COTTA TILE</t>
  </si>
  <si>
    <t xml:space="preserve">    BRICK</t>
  </si>
  <si>
    <t xml:space="preserve">    HOLLOW GYPSUM BLOCK</t>
  </si>
  <si>
    <t xml:space="preserve">    CINDER CONCRETE BLOCK</t>
  </si>
  <si>
    <t>PORCELAIN-ENAMELED STEEL</t>
  </si>
  <si>
    <t>STUCCO  7/8"</t>
  </si>
  <si>
    <t xml:space="preserve">    HOLLOW CLAY TILE, load bearing</t>
  </si>
  <si>
    <t xml:space="preserve">    HOLLOW CLAY TILE, nonbearing</t>
  </si>
  <si>
    <t>GLASS WOOL (1" thick)</t>
  </si>
  <si>
    <t>TEMLOCK (1" thick)</t>
  </si>
  <si>
    <t>CORK (1" thick)</t>
  </si>
  <si>
    <t>GOLD BOND (1" thick)</t>
  </si>
  <si>
    <t>POLYSTYRENE FOAM (1" thick)</t>
  </si>
  <si>
    <t>FOAMGLASS (1" thick)</t>
  </si>
  <si>
    <t>METAL SUSPENSION SYSTEM (including tile)</t>
  </si>
  <si>
    <t>CLAY TILE (for mortar add 10LB)</t>
  </si>
  <si>
    <t>GYPSUM CONCRETE (3/4" thick)</t>
  </si>
  <si>
    <t>HARDWOOD (nominal 1")</t>
  </si>
  <si>
    <t>LUMBER SHEATHING (1" nominal)</t>
  </si>
  <si>
    <t>FELT, 3-PLY w/ gravel</t>
  </si>
  <si>
    <t>FELT, 5-PLY w/ gravel</t>
  </si>
  <si>
    <t>INSULATED ROOF MEMBRANE ASSEMBLY (IRMA) 2" thick</t>
  </si>
  <si>
    <t>GWB 1"</t>
  </si>
  <si>
    <t>Inches of thickness =</t>
  </si>
  <si>
    <t>x</t>
  </si>
  <si>
    <t>SF</t>
  </si>
  <si>
    <t>LF</t>
  </si>
  <si>
    <t>TOTAL PLF</t>
  </si>
  <si>
    <t>CF</t>
  </si>
  <si>
    <t>ASHALT SHINGLES 1/4"</t>
  </si>
  <si>
    <t xml:space="preserve">WOOD SHINGLES </t>
  </si>
  <si>
    <t>VINYL - SHEET</t>
  </si>
  <si>
    <t xml:space="preserve">VINYL - TILE 1/8" </t>
  </si>
  <si>
    <t>ASPHALT, BRICK AND CONCRETE</t>
  </si>
  <si>
    <t>TOTAL REUSED:</t>
  </si>
  <si>
    <t>Material</t>
  </si>
  <si>
    <t>Hauler</t>
  </si>
  <si>
    <t>Final Material Destination</t>
  </si>
  <si>
    <t>Quantity (in tons)</t>
  </si>
  <si>
    <t xml:space="preserve">Depth = </t>
  </si>
  <si>
    <t>11 7/8"</t>
  </si>
  <si>
    <t>TJI/Pro 150</t>
  </si>
  <si>
    <t>TJI/Pro 250</t>
  </si>
  <si>
    <t>9 1/2"</t>
  </si>
  <si>
    <t>14"</t>
  </si>
  <si>
    <t>16"</t>
  </si>
  <si>
    <t>lb/ft</t>
  </si>
  <si>
    <t>TJI/Pro 350</t>
  </si>
  <si>
    <t>TJI/Pro 550</t>
  </si>
  <si>
    <t>MICROLLAM W/ WEBBING</t>
  </si>
  <si>
    <t>5 1/2"</t>
  </si>
  <si>
    <t>7 2/4"</t>
  </si>
  <si>
    <t>9 1/4"</t>
  </si>
  <si>
    <t>11 1/4"</t>
  </si>
  <si>
    <t>18"</t>
  </si>
  <si>
    <t>1 3/4"</t>
  </si>
  <si>
    <t>1.9E MICROLLAM LVL</t>
  </si>
  <si>
    <t>2.0E PARALLAM PSL</t>
  </si>
  <si>
    <t>2 11/16"</t>
  </si>
  <si>
    <t>3 1/2"</t>
  </si>
  <si>
    <t>5 1/4"</t>
  </si>
  <si>
    <t>7"</t>
  </si>
  <si>
    <t>1.5 E TIMBERSTRAND LSL</t>
  </si>
  <si>
    <t>SALVAGE</t>
  </si>
  <si>
    <t>RECYCLE</t>
  </si>
  <si>
    <t>WASTE</t>
  </si>
  <si>
    <t>OTHER</t>
  </si>
  <si>
    <t>Recycled Quantity (in tons)</t>
  </si>
  <si>
    <t>ASPHALT MASTIC, (1" thick)</t>
  </si>
  <si>
    <t>CEMENT FINISH (1" thick)</t>
  </si>
  <si>
    <t>CONCRETE (per 1" of thick)</t>
  </si>
  <si>
    <t>LINOLEUM (1/4" thick)</t>
  </si>
  <si>
    <t>MASTIC (3/4" thick)</t>
  </si>
  <si>
    <t>TERAZZO FINISH (1" thick)</t>
  </si>
  <si>
    <t>TERAZZO FINISH (1 1/2" thick)</t>
  </si>
  <si>
    <t>MASONRY (4" thick)</t>
  </si>
  <si>
    <t>PLYWOOD SHEATHING (1" thick)</t>
  </si>
  <si>
    <t>SOFTWOOD (3/4" thick)</t>
  </si>
  <si>
    <t>COPPER OR TIN</t>
  </si>
  <si>
    <t>PLASTER (1" thick over wood lath)</t>
  </si>
  <si>
    <t>PLASTER (1" thick over metal lath)</t>
  </si>
  <si>
    <t>TOTAL lbs</t>
  </si>
  <si>
    <t>lbs</t>
  </si>
  <si>
    <t>TOTAL ROOFING</t>
  </si>
  <si>
    <t>TOTAL METALS</t>
  </si>
  <si>
    <t>TOTAL WINDOWS</t>
  </si>
  <si>
    <t>TOTAL GWB/PLASTER</t>
  </si>
  <si>
    <t>TOTAL FLOORING</t>
  </si>
  <si>
    <t>TOTAL CEILINGS</t>
  </si>
  <si>
    <t>2x6 (12" o.c.)</t>
  </si>
  <si>
    <t>2x4 (12" o.c.)</t>
  </si>
  <si>
    <t>2x8 (12" o.c.)</t>
  </si>
  <si>
    <t>2x10 (12" o.c.)</t>
  </si>
  <si>
    <t>2x12 (12" o.c.)</t>
  </si>
  <si>
    <t>ASPHALT</t>
  </si>
  <si>
    <t>TOTAL ASPHALT</t>
  </si>
  <si>
    <t>TOTAL MISC.</t>
  </si>
  <si>
    <t xml:space="preserve">TOTAL WEIGHT </t>
  </si>
  <si>
    <t>REUSE</t>
  </si>
  <si>
    <t>RECYCLING AND BENEFICIAL USE</t>
  </si>
  <si>
    <t>100% of asphalt, brick and concrete must be reused, recycled or beneficially used</t>
  </si>
  <si>
    <t>A minimum of 20% of the building materials excluding asphalt, brick and concrete, by weight</t>
  </si>
  <si>
    <t>Minimum of 50% of the building materials excluding asphalt, brick and concrete, by weight</t>
  </si>
  <si>
    <t>TOTAL MATERIALS (WITHOUT ASPHALT BRICK AND CONCRETE):</t>
  </si>
  <si>
    <t>REUSE %:</t>
  </si>
  <si>
    <t>RECYCLING AND BENEFICIAL USE %:</t>
  </si>
  <si>
    <t>Quantity (tons)</t>
  </si>
  <si>
    <t>rate applied)</t>
  </si>
  <si>
    <t>(before recycle</t>
  </si>
  <si>
    <t>(At time of permit</t>
  </si>
  <si>
    <t>intake submittal)</t>
  </si>
  <si>
    <t xml:space="preserve">(after recycle </t>
  </si>
  <si>
    <t>TOTAL WEIGHT OF ASPHALT, BRICK &amp; CONCRETE COMBINED</t>
  </si>
  <si>
    <t>TOTAL WEIGHT ALL OTHER MATERIALS</t>
  </si>
  <si>
    <t>RESOURCE</t>
  </si>
  <si>
    <t>WESTERN WOODS</t>
  </si>
  <si>
    <t>CORRUGATED(2.5" &amp; 3") GALVANIZED STEEL 20 ga.</t>
  </si>
  <si>
    <t>CORRUGATED(2.5" &amp; 3") GALVANIZED STEEL 16 ga.</t>
  </si>
  <si>
    <t>CORRUGATED(2.5" &amp; 3") GALVANIZED STEEL 22 ga.</t>
  </si>
  <si>
    <t>CORRUGATED(2.5" &amp; 3") GALVANIZED STEEL 24 ga.</t>
  </si>
  <si>
    <t>FLAT GALVANIZED STEEL 16 ga.</t>
  </si>
  <si>
    <t>FLAT GALVANIZED STEEL 20 ga.</t>
  </si>
  <si>
    <t>FLAT GALVANIZED STEEL 22 ga.</t>
  </si>
  <si>
    <t>FLAT GALVANIZED STEEL 24 ga.</t>
  </si>
  <si>
    <t>DPD WOOD RESOURCE MANUAL</t>
  </si>
  <si>
    <t>ASPHALT PAVING</t>
  </si>
  <si>
    <t>Waste Management - Cascade Recycling Center</t>
  </si>
  <si>
    <t>CDL Recycle</t>
  </si>
  <si>
    <t xml:space="preserve">RIGID FIBERGLASS </t>
  </si>
  <si>
    <t xml:space="preserve">LOOSE </t>
  </si>
  <si>
    <t>ALUMINUM, CAST, HAMMERED</t>
  </si>
  <si>
    <t xml:space="preserve">PLASTER 1" </t>
  </si>
  <si>
    <t>3-PLY &amp; GRAVEL</t>
  </si>
  <si>
    <t>4-PLY &amp; GRAVEL</t>
  </si>
  <si>
    <t>5-PLY &amp; GRAVEL</t>
  </si>
  <si>
    <t xml:space="preserve">     REGULAR</t>
  </si>
  <si>
    <t>AMERICAN INSTITUTE OF STEEL CONSTRUCTION</t>
  </si>
  <si>
    <t>http://www.sprayfoamsystems.com/orange.html#roof</t>
  </si>
  <si>
    <t>ASPHALT, BRICK, CONCRETE</t>
  </si>
  <si>
    <t>Sheathing</t>
  </si>
  <si>
    <t>Dimensional lumber by surface square footage (eg. Wall, floor, etc)</t>
  </si>
  <si>
    <t>WOOD</t>
  </si>
  <si>
    <t>Dimensional lumber by linear foot</t>
  </si>
  <si>
    <t>GWB/PLASTER</t>
  </si>
  <si>
    <t xml:space="preserve">GWB 1/2" </t>
  </si>
  <si>
    <t xml:space="preserve">GWB 5/8" </t>
  </si>
  <si>
    <t>TOTAL WOOD</t>
  </si>
  <si>
    <t>TOTAL MASONRY</t>
  </si>
  <si>
    <t>TOTAL WALLS &amp; PARTITIONS</t>
  </si>
  <si>
    <t>TOTAL INSULATION</t>
  </si>
  <si>
    <t>ITEMIZED WASTE</t>
  </si>
  <si>
    <t>KNOWN CONTAMINATED MATERIALS</t>
  </si>
  <si>
    <t>BUILDING ELEMENT</t>
  </si>
  <si>
    <t>MATERIAL</t>
  </si>
  <si>
    <t>WEIGHT PER UNIT</t>
  </si>
  <si>
    <t>MISCELLANEOUS MATERIALS</t>
  </si>
  <si>
    <t xml:space="preserve"> </t>
  </si>
  <si>
    <t>TONS</t>
  </si>
  <si>
    <t>REUSE + RECYCLING AND BENEFICIAL USE %:</t>
  </si>
  <si>
    <t>TONNAGE</t>
  </si>
  <si>
    <t>Facility Recycling Rate **</t>
  </si>
  <si>
    <t>* Populate value if unspecified line item is used</t>
  </si>
  <si>
    <t>TOTAL</t>
  </si>
  <si>
    <t>TONNAGE % RECYCLED/ SALVAGED</t>
  </si>
  <si>
    <t>MINIMUM TONNAGE REQ'D TO MEET %</t>
  </si>
  <si>
    <t xml:space="preserve"> TONS</t>
  </si>
  <si>
    <t xml:space="preserve">  </t>
  </si>
  <si>
    <t>** Select a recycling diversion rate from any recycling center listed on the "Recycling Rates" tab and insert that rate(s) in the "Facility Recycling Rate" cell(s)</t>
  </si>
  <si>
    <t>TOTALS</t>
  </si>
  <si>
    <t>CITY OF SEATTLE WASTE DIVERSION ESTIMATOR TOOL</t>
  </si>
  <si>
    <t xml:space="preserve">This information should be helpful to indicate if the plan, as proposed, is eligible for the deconstruction incentive.  If required minimums are not achieved on the first attempt, perhaps reassess what is waste vs. reuse/recyclable, or select a different recycling facility with a higher recycling rate.   </t>
  </si>
  <si>
    <t>Waste Management - Eastmont Transfer Station</t>
  </si>
  <si>
    <t>Allied Waste - 3rd and Lander Transfer Station</t>
  </si>
  <si>
    <t>Recovery One</t>
  </si>
  <si>
    <t>*Alternative Daily Cover (ADC) and Industrial Waste Stabilizer (IWS) are not considered recycling or beneficial use according to City definitions.</t>
  </si>
  <si>
    <t>Material Recycled into New Products</t>
  </si>
  <si>
    <r>
      <rPr>
        <b/>
        <sz val="10"/>
        <rFont val="Arial"/>
        <family val="2"/>
      </rPr>
      <t>Material Burned for Fuel</t>
    </r>
    <r>
      <rPr>
        <sz val="10"/>
        <rFont val="Arial"/>
        <family val="2"/>
      </rPr>
      <t xml:space="preserve"> (Beneficial Use for Clean Woodwaste)</t>
    </r>
  </si>
  <si>
    <t>WASTE DIVERSION PERCENTAGES - AUGUST 2009</t>
  </si>
  <si>
    <r>
      <rPr>
        <b/>
        <sz val="10"/>
        <rFont val="Arial"/>
        <family val="2"/>
      </rPr>
      <t>Commingled Processing Facility</t>
    </r>
    <r>
      <rPr>
        <sz val="10"/>
        <rFont val="Arial"/>
        <family val="2"/>
      </rPr>
      <t xml:space="preserve">                         (contact facilities to see what is acceptable for processing)</t>
    </r>
  </si>
  <si>
    <r>
      <rPr>
        <b/>
        <sz val="10"/>
        <rFont val="Arial"/>
        <family val="2"/>
      </rPr>
      <t>Solid Waste Transfer Stations</t>
    </r>
    <r>
      <rPr>
        <sz val="10"/>
        <rFont val="Arial"/>
        <family val="2"/>
      </rPr>
      <t xml:space="preserve"> with Processing (contact facilities to see what is acceptable for processing)</t>
    </r>
  </si>
  <si>
    <t>Assume 100</t>
  </si>
  <si>
    <t>TOTAL %</t>
  </si>
  <si>
    <t>* Recycling and Beneficial Use Recovery Rate for Loads Deemed Appropriate for Processing</t>
  </si>
  <si>
    <t xml:space="preserve">The material unit weights used in this spreadsheet are typical of industry standards.  It is the Applicants responsibility to ensure weights are accurate so that the project will achieve required reuse and recycling percentages.   It is not necessary to submit this spreadsheet with the application package but it may be a helpful tool to demonstrate to review staff how tonnages have been derived.  </t>
  </si>
  <si>
    <t>The Waste Diversion Estimator Tool has 3 tabs:</t>
  </si>
  <si>
    <t>Please note the following before using the tool:</t>
  </si>
  <si>
    <t>·   You will need to thoroughly assess the amount of materials of the existing structure proposed for deconstruction</t>
  </si>
  <si>
    <t xml:space="preserve">1.   Locate a material on this list which matches that of your assessment </t>
  </si>
  <si>
    <t xml:space="preserve">After having inserted all data, the bottom portion of the Waste Diversion Plan tab will show tonnages/percentages proposed for reuse and recycling that have been calculated from the material’s list tab and the recycling center data.  The minimum percent necessary to meet the requirements of the Deconstruction Permit will also be calculated for you. </t>
  </si>
  <si>
    <t>Recommendations to Applicant:</t>
  </si>
  <si>
    <t>Facility</t>
  </si>
  <si>
    <t xml:space="preserve">Recycling </t>
  </si>
  <si>
    <r>
      <rPr>
        <b/>
        <sz val="10"/>
        <rFont val="Arial"/>
        <family val="2"/>
      </rPr>
      <t>** Source-Separated Processing Facilities</t>
    </r>
    <r>
      <rPr>
        <sz val="10"/>
        <rFont val="Arial"/>
        <family val="2"/>
      </rPr>
      <t xml:space="preserve"> (concrete, woodwaste etc.)</t>
    </r>
  </si>
  <si>
    <t>** City of Seattle North and South Transfer Stations will accept wood recycling</t>
  </si>
  <si>
    <r>
      <rPr>
        <b/>
        <sz val="10"/>
        <rFont val="Arial"/>
        <family val="2"/>
      </rPr>
      <t xml:space="preserve">·   </t>
    </r>
    <r>
      <rPr>
        <sz val="10"/>
        <rFont val="Arial"/>
        <family val="2"/>
      </rPr>
      <t>Hauler should ask that "recycled" be indicated on all receipts  and request (although this may not be honored) that comingled materials are weighed separately</t>
    </r>
  </si>
  <si>
    <r>
      <rPr>
        <b/>
        <sz val="10"/>
        <rFont val="Arial"/>
        <family val="2"/>
      </rPr>
      <t xml:space="preserve">·   </t>
    </r>
    <r>
      <rPr>
        <sz val="10"/>
        <rFont val="Arial"/>
        <family val="2"/>
      </rPr>
      <t xml:space="preserve">If applicable, confirm that your selected recycling facilities accept loads hauled by residential vehicles </t>
    </r>
  </si>
  <si>
    <r>
      <t xml:space="preserve">On the </t>
    </r>
    <r>
      <rPr>
        <u/>
        <sz val="10"/>
        <rFont val="Arial"/>
        <family val="2"/>
      </rPr>
      <t>Material List</t>
    </r>
    <r>
      <rPr>
        <sz val="10"/>
        <rFont val="Arial"/>
        <family val="2"/>
      </rPr>
      <t xml:space="preserve"> tab you will add data into the </t>
    </r>
    <r>
      <rPr>
        <b/>
        <sz val="10"/>
        <color rgb="FFF5750B"/>
        <rFont val="Arial"/>
        <family val="2"/>
      </rPr>
      <t>orange</t>
    </r>
    <r>
      <rPr>
        <sz val="10"/>
        <rFont val="Arial"/>
        <family val="2"/>
      </rPr>
      <t xml:space="preserve"> cells on the individual materials you will "recycle", "reuse" or determine to be "waste".</t>
    </r>
  </si>
  <si>
    <r>
      <t xml:space="preserve">On the </t>
    </r>
    <r>
      <rPr>
        <u/>
        <sz val="10"/>
        <rFont val="Arial"/>
        <family val="2"/>
      </rPr>
      <t>Recycling Rates</t>
    </r>
    <r>
      <rPr>
        <sz val="10"/>
        <rFont val="Arial"/>
        <family val="2"/>
      </rPr>
      <t xml:space="preserve"> tab you will look up the current rates used by facilities in the Seattle area.   The rates change periodically and will be updated by Seattle DCI; please use the most current rates at the time of application intake.</t>
    </r>
  </si>
  <si>
    <r>
      <t xml:space="preserve">On the </t>
    </r>
    <r>
      <rPr>
        <u/>
        <sz val="10"/>
        <rFont val="Arial"/>
        <family val="2"/>
      </rPr>
      <t xml:space="preserve">Waste Diversion </t>
    </r>
    <r>
      <rPr>
        <sz val="10"/>
        <rFont val="Arial"/>
        <family val="2"/>
      </rPr>
      <t xml:space="preserve">tab you will add the current recycling rates into the </t>
    </r>
    <r>
      <rPr>
        <b/>
        <sz val="10"/>
        <color rgb="FFF5750B"/>
        <rFont val="Arial"/>
        <family val="2"/>
      </rPr>
      <t>orange</t>
    </r>
    <r>
      <rPr>
        <sz val="10"/>
        <rFont val="Arial"/>
        <family val="2"/>
      </rPr>
      <t xml:space="preserve"> cells.  This sheet will automatically calculate totals from the information you enter.</t>
    </r>
  </si>
  <si>
    <r>
      <t xml:space="preserve">·   Only the </t>
    </r>
    <r>
      <rPr>
        <b/>
        <sz val="10"/>
        <color rgb="FFF5750B"/>
        <rFont val="Arial"/>
        <family val="2"/>
      </rPr>
      <t>orange</t>
    </r>
    <r>
      <rPr>
        <sz val="10"/>
        <rFont val="Arial"/>
        <family val="2"/>
      </rPr>
      <t xml:space="preserve"> cells may be populated with data</t>
    </r>
  </si>
  <si>
    <r>
      <t xml:space="preserve">·   Some listed material unit weights have not been provided; it is the responsibility of the Applicant to access the correct weight and insert that value in the </t>
    </r>
    <r>
      <rPr>
        <b/>
        <sz val="10"/>
        <color rgb="FFF5750B"/>
        <rFont val="Arial"/>
        <family val="2"/>
      </rPr>
      <t>orange</t>
    </r>
    <r>
      <rPr>
        <sz val="10"/>
        <rFont val="Arial"/>
        <family val="2"/>
      </rPr>
      <t xml:space="preserve"> “Weight Per Unit” cell </t>
    </r>
  </si>
  <si>
    <r>
      <t xml:space="preserve">·   Some materials, such as Cork, require the thickness of material (in inches) to be inserted in the appropriate </t>
    </r>
    <r>
      <rPr>
        <b/>
        <sz val="10"/>
        <color rgb="FFF5750B"/>
        <rFont val="Arial"/>
        <family val="2"/>
      </rPr>
      <t>orange</t>
    </r>
    <r>
      <rPr>
        <sz val="10"/>
        <rFont val="Arial"/>
        <family val="2"/>
      </rPr>
      <t xml:space="preserve"> cell</t>
    </r>
  </si>
  <si>
    <t>·   Materials not included in this list may be added to either the section labeled “Miscellaneous Materials” or any line item listed as “Other”.  All of these areas allow the material to be specifically listed and both unit weight and calculated material amount added to the orange cells</t>
  </si>
  <si>
    <r>
      <t xml:space="preserve">Enter data into the </t>
    </r>
    <r>
      <rPr>
        <sz val="10"/>
        <color rgb="FFF5750B"/>
        <rFont val="Arial"/>
        <family val="2"/>
      </rPr>
      <t>orange</t>
    </r>
    <r>
      <rPr>
        <sz val="10"/>
        <rFont val="Arial"/>
        <family val="2"/>
      </rPr>
      <t xml:space="preserve"> cells in the </t>
    </r>
    <r>
      <rPr>
        <u/>
        <sz val="10"/>
        <rFont val="Arial"/>
        <family val="2"/>
      </rPr>
      <t>Material List</t>
    </r>
    <r>
      <rPr>
        <sz val="10"/>
        <rFont val="Arial"/>
        <family val="2"/>
      </rPr>
      <t xml:space="preserve"> and the </t>
    </r>
    <r>
      <rPr>
        <u/>
        <sz val="10"/>
        <rFont val="Arial"/>
        <family val="2"/>
      </rPr>
      <t>Waste Diversion Plan</t>
    </r>
    <r>
      <rPr>
        <sz val="10"/>
        <rFont val="Arial"/>
        <family val="2"/>
      </rPr>
      <t xml:space="preserve"> tabs :</t>
    </r>
  </si>
  <si>
    <r>
      <t xml:space="preserve">2.   Determine how much of each material will be used as either “Reuse”, “Recycle” or Waste” and insert that value into the appropriate </t>
    </r>
    <r>
      <rPr>
        <b/>
        <sz val="10"/>
        <color rgb="FFF5750B"/>
        <rFont val="Arial"/>
        <family val="2"/>
      </rPr>
      <t>orange</t>
    </r>
    <r>
      <rPr>
        <sz val="10"/>
        <rFont val="Arial"/>
        <family val="2"/>
      </rPr>
      <t xml:space="preserve"> cells</t>
    </r>
  </si>
  <si>
    <r>
      <t xml:space="preserve">3.   Look up the current rates for the recycling center(s) you used to recycle the material on the </t>
    </r>
    <r>
      <rPr>
        <u/>
        <sz val="10"/>
        <rFont val="Arial"/>
        <family val="2"/>
      </rPr>
      <t>Recycling Rates</t>
    </r>
    <r>
      <rPr>
        <sz val="10"/>
        <rFont val="Arial"/>
        <family val="2"/>
      </rPr>
      <t xml:space="preserve"> tab.  </t>
    </r>
  </si>
  <si>
    <r>
      <t xml:space="preserve">4.   On the </t>
    </r>
    <r>
      <rPr>
        <u/>
        <sz val="10"/>
        <rFont val="Arial"/>
        <family val="2"/>
      </rPr>
      <t>Waste Diversion</t>
    </r>
    <r>
      <rPr>
        <sz val="10"/>
        <rFont val="Arial"/>
        <family val="2"/>
      </rPr>
      <t xml:space="preserve"> tab, add the Recycling Rates in the appropriate </t>
    </r>
    <r>
      <rPr>
        <b/>
        <sz val="10"/>
        <color rgb="FFF5750B"/>
        <rFont val="Arial"/>
        <family val="2"/>
      </rPr>
      <t>orange</t>
    </r>
    <r>
      <rPr>
        <sz val="10"/>
        <rFont val="Arial"/>
        <family val="2"/>
      </rPr>
      <t xml:space="preserve"> cells in the “Recycling and Beneficial Use” table for each material being recycled.</t>
    </r>
  </si>
  <si>
    <r>
      <t xml:space="preserve">Please refer questions to Jess Harris at 206.684.7744 or email us with comments at </t>
    </r>
    <r>
      <rPr>
        <u/>
        <sz val="10"/>
        <color rgb="FF00B0F0"/>
        <rFont val="Arial"/>
        <family val="2"/>
      </rPr>
      <t>WasteEstimator@seattle.gov</t>
    </r>
    <r>
      <rPr>
        <sz val="10"/>
        <rFont val="Arial"/>
        <family val="2"/>
      </rPr>
      <t xml:space="preserve"> </t>
    </r>
  </si>
  <si>
    <t>Estimator Tool for Deconstruction</t>
  </si>
  <si>
    <t>This Waste Diversion Estimator Tool has been developed by the City of Seattle Department of Construction and Inspections (SDCI) as an aid to help Applicants assess the approximate weights of materials in an existing structure. This information is used to complete the Waste Diversion Plan required for the deconstruction incentive associated with a demolition permit.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</si>
</sst>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P\C\F"/>
    <numFmt numFmtId="165" formatCode="#\ \P\F\C"/>
    <numFmt numFmtId="166" formatCode=".00"/>
  </numFmts>
  <fonts count="37" x14ac:knownFonts="1">
    <font>
      <sz val="10"/>
      <name val="Arial"/>
    </font>
    <font>
      <sz val="10"/>
      <name val="Arial"/>
      <family val="2"/>
    </font>
    <font>
      <sz val="8"/>
      <name val="Arial"/>
      <family val="2"/>
    </font>
    <font>
      <b/>
      <sz val="10"/>
      <name val="Arial"/>
      <family val="2"/>
    </font>
    <font>
      <sz val="10"/>
      <name val="Arial"/>
      <family val="2"/>
    </font>
    <font>
      <sz val="14"/>
      <name val="Arial"/>
      <family val="2"/>
    </font>
    <font>
      <sz val="8"/>
      <color indexed="81"/>
      <name val="Tahoma"/>
      <family val="2"/>
    </font>
    <font>
      <b/>
      <sz val="8"/>
      <color indexed="81"/>
      <name val="Tahoma"/>
      <family val="2"/>
    </font>
    <font>
      <i/>
      <sz val="10"/>
      <name val="Arial"/>
      <family val="2"/>
    </font>
    <font>
      <b/>
      <i/>
      <sz val="10"/>
      <name val="Arial"/>
      <family val="2"/>
    </font>
    <font>
      <b/>
      <sz val="10"/>
      <color rgb="FF7030A0"/>
      <name val="Arial"/>
      <family val="2"/>
    </font>
    <font>
      <b/>
      <sz val="10"/>
      <color rgb="FFFF0000"/>
      <name val="Arial"/>
      <family val="2"/>
    </font>
    <font>
      <sz val="12"/>
      <name val="Arial"/>
      <family val="2"/>
    </font>
    <font>
      <sz val="10"/>
      <color rgb="FFFF0000"/>
      <name val="Arial"/>
      <family val="2"/>
    </font>
    <font>
      <b/>
      <sz val="14"/>
      <name val="Arial"/>
      <family val="2"/>
    </font>
    <font>
      <b/>
      <i/>
      <sz val="22"/>
      <name val="Eras Bold ITC"/>
      <family val="2"/>
    </font>
    <font>
      <sz val="22"/>
      <name val="Arial"/>
      <family val="2"/>
    </font>
    <font>
      <b/>
      <sz val="12"/>
      <name val="Arial"/>
      <family val="2"/>
    </font>
    <font>
      <b/>
      <i/>
      <sz val="18"/>
      <name val="Eras Bold ITC"/>
      <family val="2"/>
    </font>
    <font>
      <i/>
      <sz val="18"/>
      <name val="Eras Bold ITC"/>
      <family val="2"/>
    </font>
    <font>
      <u/>
      <sz val="10"/>
      <name val="Arial"/>
      <family val="2"/>
    </font>
    <font>
      <b/>
      <sz val="10"/>
      <color rgb="FFF5750B"/>
      <name val="Arial"/>
      <family val="2"/>
    </font>
    <font>
      <sz val="10"/>
      <color rgb="FFF5750B"/>
      <name val="Arial"/>
      <family val="2"/>
    </font>
    <font>
      <u/>
      <sz val="10"/>
      <color rgb="FF00B0F0"/>
      <name val="Arial"/>
      <family val="2"/>
    </font>
    <font>
      <b/>
      <sz val="10"/>
      <name val="Arial"/>
      <family val="2"/>
    </font>
    <font>
      <b/>
      <i/>
      <sz val="22"/>
      <name val="Eras Bold ITC"/>
      <family val="2"/>
    </font>
    <font>
      <sz val="22"/>
      <name val="Arial"/>
      <family val="2"/>
    </font>
    <font>
      <sz val="10"/>
      <name val="Arial"/>
    </font>
    <font>
      <sz val="10"/>
      <name val="Arial"/>
      <family val="2"/>
    </font>
    <font>
      <sz val="11"/>
      <name val="Calibri"/>
      <family val="2"/>
    </font>
    <font>
      <b/>
      <sz val="10"/>
      <color rgb="FF7030A0"/>
      <name val="Arial"/>
      <family val="2"/>
    </font>
    <font>
      <b/>
      <sz val="10"/>
      <color rgb="FFFF0000"/>
      <name val="Arial"/>
      <family val="2"/>
    </font>
    <font>
      <sz val="10"/>
      <color rgb="FFFF0000"/>
      <name val="Arial"/>
      <family val="2"/>
    </font>
    <font>
      <b/>
      <sz val="14"/>
      <name val="Arial"/>
      <family val="2"/>
    </font>
    <font>
      <sz val="16"/>
      <name val="Calibri"/>
      <family val="2"/>
    </font>
    <font>
      <sz val="14"/>
      <name val="Arial"/>
      <family val="2"/>
    </font>
    <font>
      <b/>
      <sz val="16"/>
      <name val="Calibri"/>
      <family val="2"/>
    </font>
  </fonts>
  <fills count="9">
    <fill>
      <patternFill patternType="none"/>
    </fill>
    <fill>
      <patternFill patternType="gray125"/>
    </fill>
    <fill>
      <patternFill patternType="solid">
        <fgColor indexed="51"/>
        <bgColor indexed="64"/>
      </patternFill>
    </fill>
    <fill>
      <patternFill patternType="solid">
        <fgColor indexed="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rgb="FFDDDDDD"/>
        <bgColor indexed="64"/>
      </patternFill>
    </fill>
    <fill>
      <patternFill patternType="solid">
        <fgColor theme="0"/>
        <bgColor indexed="64"/>
      </patternFill>
    </fill>
  </fills>
  <borders count="77">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bottom style="dotted">
        <color auto="1"/>
      </bottom>
      <diagonal/>
    </border>
    <border>
      <left/>
      <right/>
      <top style="dotted">
        <color auto="1"/>
      </top>
      <bottom style="dotted">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auto="1"/>
      </right>
      <top/>
      <bottom style="dotted">
        <color auto="1"/>
      </bottom>
      <diagonal/>
    </border>
    <border>
      <left/>
      <right style="thin">
        <color auto="1"/>
      </right>
      <top style="dotted">
        <color auto="1"/>
      </top>
      <bottom style="dotted">
        <color auto="1"/>
      </bottom>
      <diagonal/>
    </border>
    <border>
      <left/>
      <right/>
      <top style="thin">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bottom style="dotted">
        <color auto="1"/>
      </bottom>
      <diagonal/>
    </border>
    <border>
      <left style="thin">
        <color auto="1"/>
      </left>
      <right/>
      <top style="dotted">
        <color auto="1"/>
      </top>
      <bottom style="dotted">
        <color auto="1"/>
      </bottom>
      <diagonal/>
    </border>
    <border>
      <left/>
      <right/>
      <top/>
      <bottom style="medium">
        <color indexed="64"/>
      </bottom>
      <diagonal/>
    </border>
    <border>
      <left/>
      <right/>
      <top/>
      <bottom style="thin">
        <color auto="1"/>
      </bottom>
      <diagonal/>
    </border>
    <border>
      <left style="medium">
        <color auto="1"/>
      </left>
      <right/>
      <top/>
      <bottom/>
      <diagonal/>
    </border>
    <border>
      <left/>
      <right/>
      <top/>
      <bottom style="dashed">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340">
    <xf numFmtId="0" fontId="0" fillId="0" borderId="0" xfId="0"/>
    <xf numFmtId="0" fontId="0" fillId="0" borderId="0" xfId="0" applyFill="1" applyBorder="1" applyAlignment="1">
      <alignment horizontal="center"/>
    </xf>
    <xf numFmtId="1" fontId="0" fillId="0" borderId="0" xfId="0" applyNumberFormat="1"/>
    <xf numFmtId="1" fontId="0" fillId="0" borderId="0" xfId="0" applyNumberFormat="1" applyAlignment="1"/>
    <xf numFmtId="1" fontId="0" fillId="0" borderId="0" xfId="0" applyNumberFormat="1" applyBorder="1"/>
    <xf numFmtId="1" fontId="3" fillId="0" borderId="0" xfId="0" applyNumberFormat="1" applyFont="1"/>
    <xf numFmtId="1" fontId="4" fillId="0" borderId="0" xfId="0" applyNumberFormat="1" applyFont="1" applyAlignment="1"/>
    <xf numFmtId="1" fontId="5" fillId="0" borderId="0" xfId="0" applyNumberFormat="1" applyFont="1"/>
    <xf numFmtId="1" fontId="0" fillId="0" borderId="4" xfId="0" applyNumberFormat="1" applyBorder="1"/>
    <xf numFmtId="1" fontId="0" fillId="0" borderId="2" xfId="0" applyNumberFormat="1" applyBorder="1"/>
    <xf numFmtId="1" fontId="4" fillId="0" borderId="0" xfId="0" applyNumberFormat="1" applyFont="1"/>
    <xf numFmtId="1" fontId="3" fillId="0" borderId="13" xfId="0" applyNumberFormat="1" applyFont="1" applyBorder="1"/>
    <xf numFmtId="1" fontId="3" fillId="0" borderId="14" xfId="0" applyNumberFormat="1" applyFont="1" applyBorder="1"/>
    <xf numFmtId="1" fontId="3" fillId="0" borderId="15" xfId="0" applyNumberFormat="1" applyFont="1" applyBorder="1"/>
    <xf numFmtId="1" fontId="3" fillId="0" borderId="16" xfId="0" applyNumberFormat="1" applyFont="1" applyBorder="1"/>
    <xf numFmtId="1" fontId="3" fillId="0" borderId="6" xfId="0" applyNumberFormat="1" applyFont="1" applyBorder="1"/>
    <xf numFmtId="1" fontId="3" fillId="0" borderId="0" xfId="0" applyNumberFormat="1" applyFont="1" applyAlignment="1">
      <alignment horizontal="center"/>
    </xf>
    <xf numFmtId="1" fontId="9" fillId="0" borderId="0" xfId="0" applyNumberFormat="1" applyFont="1" applyAlignment="1">
      <alignment horizontal="center"/>
    </xf>
    <xf numFmtId="1" fontId="3" fillId="0" borderId="52" xfId="0" applyNumberFormat="1" applyFont="1" applyBorder="1"/>
    <xf numFmtId="1" fontId="3" fillId="0" borderId="53" xfId="0" applyNumberFormat="1" applyFont="1" applyBorder="1"/>
    <xf numFmtId="1" fontId="3" fillId="0" borderId="14" xfId="0" applyNumberFormat="1" applyFont="1" applyBorder="1" applyAlignment="1">
      <alignment horizontal="center"/>
    </xf>
    <xf numFmtId="1" fontId="8" fillId="0" borderId="53" xfId="0" applyNumberFormat="1" applyFont="1" applyBorder="1" applyAlignment="1">
      <alignment horizontal="center"/>
    </xf>
    <xf numFmtId="1" fontId="8" fillId="0" borderId="16" xfId="0" applyNumberFormat="1" applyFont="1" applyBorder="1" applyAlignment="1">
      <alignment horizontal="center"/>
    </xf>
    <xf numFmtId="1" fontId="3" fillId="0" borderId="53" xfId="0" applyNumberFormat="1" applyFont="1" applyBorder="1" applyAlignment="1">
      <alignment horizontal="center"/>
    </xf>
    <xf numFmtId="1" fontId="1" fillId="0" borderId="4" xfId="0" applyNumberFormat="1" applyFont="1" applyBorder="1"/>
    <xf numFmtId="1" fontId="1" fillId="0" borderId="2" xfId="0" applyNumberFormat="1" applyFont="1" applyBorder="1"/>
    <xf numFmtId="1" fontId="0" fillId="0" borderId="0" xfId="0" applyNumberFormat="1" applyFill="1"/>
    <xf numFmtId="1" fontId="12" fillId="0" borderId="0" xfId="0" applyNumberFormat="1" applyFont="1" applyBorder="1"/>
    <xf numFmtId="1" fontId="0" fillId="0" borderId="5" xfId="0" applyNumberFormat="1" applyBorder="1" applyAlignment="1" applyProtection="1">
      <alignment horizontal="center"/>
      <protection locked="0"/>
    </xf>
    <xf numFmtId="2" fontId="0" fillId="0" borderId="5" xfId="0" applyNumberFormat="1" applyBorder="1" applyAlignment="1">
      <alignment horizontal="center"/>
    </xf>
    <xf numFmtId="1" fontId="0" fillId="0" borderId="3" xfId="0" applyNumberFormat="1" applyBorder="1" applyAlignment="1" applyProtection="1">
      <alignment horizontal="center"/>
      <protection locked="0"/>
    </xf>
    <xf numFmtId="2" fontId="0" fillId="0" borderId="3" xfId="0" applyNumberFormat="1" applyBorder="1" applyAlignment="1">
      <alignment horizontal="center"/>
    </xf>
    <xf numFmtId="1" fontId="8" fillId="0" borderId="0" xfId="0" applyNumberFormat="1" applyFont="1" applyFill="1" applyAlignment="1"/>
    <xf numFmtId="1" fontId="3" fillId="0" borderId="0" xfId="0" applyNumberFormat="1" applyFont="1" applyFill="1" applyBorder="1" applyAlignment="1"/>
    <xf numFmtId="166" fontId="0" fillId="0" borderId="0" xfId="0" applyNumberFormat="1" applyFill="1" applyBorder="1" applyAlignment="1">
      <alignment horizontal="center"/>
    </xf>
    <xf numFmtId="166" fontId="5" fillId="0" borderId="0" xfId="0" applyNumberFormat="1" applyFont="1" applyFill="1" applyBorder="1"/>
    <xf numFmtId="166" fontId="3" fillId="0" borderId="0" xfId="0" applyNumberFormat="1" applyFont="1" applyFill="1" applyBorder="1" applyAlignment="1">
      <alignment horizontal="center"/>
    </xf>
    <xf numFmtId="0" fontId="8" fillId="0" borderId="0" xfId="0" applyFont="1" applyFill="1" applyBorder="1" applyAlignment="1">
      <alignment horizontal="center"/>
    </xf>
    <xf numFmtId="0" fontId="0" fillId="0" borderId="0" xfId="0" applyFill="1" applyProtection="1"/>
    <xf numFmtId="0" fontId="10" fillId="0" borderId="0" xfId="0" applyFont="1" applyFill="1" applyAlignment="1" applyProtection="1">
      <alignment horizontal="center"/>
    </xf>
    <xf numFmtId="0" fontId="0" fillId="0" borderId="0" xfId="0" applyBorder="1" applyProtection="1"/>
    <xf numFmtId="0" fontId="0" fillId="0" borderId="0" xfId="0" applyBorder="1" applyAlignment="1" applyProtection="1">
      <alignment horizontal="center"/>
    </xf>
    <xf numFmtId="2" fontId="0" fillId="0" borderId="0" xfId="0" applyNumberFormat="1" applyBorder="1" applyAlignment="1" applyProtection="1">
      <alignment horizontal="right"/>
    </xf>
    <xf numFmtId="0" fontId="0" fillId="0" borderId="0" xfId="0" applyBorder="1" applyAlignment="1" applyProtection="1">
      <alignment horizontal="right"/>
    </xf>
    <xf numFmtId="1" fontId="0" fillId="0" borderId="0" xfId="0" applyNumberFormat="1" applyBorder="1" applyProtection="1"/>
    <xf numFmtId="0" fontId="0" fillId="0" borderId="0" xfId="0" applyBorder="1" applyAlignment="1" applyProtection="1">
      <alignment horizontal="left"/>
    </xf>
    <xf numFmtId="0" fontId="0" fillId="0" borderId="0" xfId="0" applyProtection="1"/>
    <xf numFmtId="0" fontId="3" fillId="0" borderId="0" xfId="0" applyFont="1" applyAlignment="1" applyProtection="1">
      <alignment horizontal="right"/>
    </xf>
    <xf numFmtId="1" fontId="0" fillId="3" borderId="25" xfId="0" applyNumberFormat="1" applyFill="1" applyBorder="1" applyProtection="1"/>
    <xf numFmtId="1" fontId="3" fillId="0" borderId="26" xfId="0" applyNumberFormat="1" applyFont="1" applyBorder="1" applyProtection="1"/>
    <xf numFmtId="1" fontId="0" fillId="0" borderId="21" xfId="0" applyNumberFormat="1" applyBorder="1" applyProtection="1"/>
    <xf numFmtId="165" fontId="0" fillId="0" borderId="47" xfId="0" applyNumberFormat="1" applyBorder="1" applyAlignment="1" applyProtection="1">
      <alignment horizontal="right"/>
    </xf>
    <xf numFmtId="1" fontId="0" fillId="0" borderId="22" xfId="0" applyNumberFormat="1" applyBorder="1" applyProtection="1"/>
    <xf numFmtId="0" fontId="0" fillId="0" borderId="46" xfId="0" applyBorder="1" applyAlignment="1" applyProtection="1">
      <alignment horizontal="right"/>
    </xf>
    <xf numFmtId="1" fontId="0" fillId="0" borderId="32" xfId="0" applyNumberFormat="1" applyBorder="1" applyProtection="1"/>
    <xf numFmtId="2" fontId="0" fillId="0" borderId="47" xfId="0" applyNumberFormat="1" applyBorder="1" applyAlignment="1" applyProtection="1">
      <alignment horizontal="right"/>
    </xf>
    <xf numFmtId="0" fontId="0" fillId="0" borderId="47" xfId="0" applyBorder="1" applyAlignment="1" applyProtection="1">
      <alignment horizontal="right"/>
    </xf>
    <xf numFmtId="1" fontId="0" fillId="0" borderId="10" xfId="0" applyNumberFormat="1" applyBorder="1" applyProtection="1"/>
    <xf numFmtId="1" fontId="4" fillId="0" borderId="44" xfId="0" applyNumberFormat="1" applyFont="1" applyBorder="1" applyProtection="1"/>
    <xf numFmtId="1" fontId="4" fillId="0" borderId="39" xfId="0" applyNumberFormat="1" applyFont="1" applyBorder="1" applyProtection="1"/>
    <xf numFmtId="1" fontId="0" fillId="0" borderId="3" xfId="0" applyNumberFormat="1" applyBorder="1" applyProtection="1"/>
    <xf numFmtId="1" fontId="0" fillId="4" borderId="1" xfId="0" applyNumberFormat="1" applyFill="1" applyBorder="1" applyProtection="1"/>
    <xf numFmtId="1" fontId="0" fillId="4" borderId="11" xfId="0" applyNumberFormat="1" applyFill="1" applyBorder="1" applyProtection="1"/>
    <xf numFmtId="1" fontId="0" fillId="0" borderId="24" xfId="0" applyNumberFormat="1" applyBorder="1" applyProtection="1"/>
    <xf numFmtId="0" fontId="0" fillId="0" borderId="0" xfId="0" applyFill="1" applyBorder="1" applyAlignment="1" applyProtection="1">
      <alignment horizontal="center"/>
    </xf>
    <xf numFmtId="2" fontId="0" fillId="0" borderId="0" xfId="0" applyNumberFormat="1" applyFill="1" applyBorder="1" applyAlignment="1" applyProtection="1">
      <alignment horizontal="right"/>
    </xf>
    <xf numFmtId="0" fontId="0" fillId="0" borderId="0" xfId="0" applyFill="1" applyBorder="1" applyAlignment="1" applyProtection="1">
      <alignment horizontal="right"/>
    </xf>
    <xf numFmtId="164" fontId="0" fillId="0" borderId="47" xfId="0" applyNumberFormat="1" applyBorder="1" applyAlignment="1" applyProtection="1">
      <alignment horizontal="right"/>
    </xf>
    <xf numFmtId="1" fontId="0" fillId="0" borderId="44" xfId="0" applyNumberFormat="1" applyBorder="1" applyProtection="1"/>
    <xf numFmtId="1" fontId="0" fillId="0" borderId="39" xfId="0" applyNumberFormat="1" applyBorder="1" applyProtection="1"/>
    <xf numFmtId="1" fontId="0" fillId="0" borderId="45" xfId="0" applyNumberFormat="1" applyBorder="1" applyProtection="1"/>
    <xf numFmtId="1" fontId="0" fillId="0" borderId="41" xfId="0" applyNumberFormat="1" applyBorder="1" applyProtection="1"/>
    <xf numFmtId="1" fontId="4" fillId="0" borderId="32" xfId="0" applyNumberFormat="1" applyFont="1" applyBorder="1" applyProtection="1"/>
    <xf numFmtId="1" fontId="4" fillId="0" borderId="21" xfId="0" applyNumberFormat="1" applyFont="1" applyBorder="1" applyProtection="1"/>
    <xf numFmtId="2" fontId="0" fillId="0" borderId="46" xfId="0" applyNumberFormat="1" applyFill="1" applyBorder="1" applyAlignment="1" applyProtection="1">
      <alignment horizontal="right"/>
    </xf>
    <xf numFmtId="2" fontId="0" fillId="0" borderId="47" xfId="0" applyNumberFormat="1" applyFill="1" applyBorder="1" applyAlignment="1" applyProtection="1">
      <alignment horizontal="right"/>
    </xf>
    <xf numFmtId="0" fontId="0" fillId="0" borderId="67" xfId="0" applyFill="1" applyBorder="1" applyAlignment="1" applyProtection="1">
      <alignment horizontal="center"/>
    </xf>
    <xf numFmtId="1" fontId="4" fillId="4" borderId="43" xfId="0" applyNumberFormat="1" applyFont="1" applyFill="1" applyBorder="1" applyProtection="1"/>
    <xf numFmtId="0" fontId="0" fillId="0" borderId="70" xfId="0" applyBorder="1" applyAlignment="1" applyProtection="1">
      <alignment horizontal="right"/>
    </xf>
    <xf numFmtId="0" fontId="0" fillId="0" borderId="71" xfId="0" applyBorder="1" applyAlignment="1" applyProtection="1">
      <alignment horizontal="right"/>
    </xf>
    <xf numFmtId="165" fontId="0" fillId="0" borderId="70" xfId="0" applyNumberFormat="1" applyBorder="1" applyAlignment="1" applyProtection="1">
      <alignment horizontal="right"/>
    </xf>
    <xf numFmtId="165" fontId="0" fillId="0" borderId="71" xfId="0" applyNumberFormat="1" applyBorder="1" applyAlignment="1" applyProtection="1">
      <alignment horizontal="right"/>
    </xf>
    <xf numFmtId="1" fontId="0" fillId="2" borderId="20" xfId="0" applyNumberFormat="1" applyFill="1" applyBorder="1" applyProtection="1">
      <protection locked="0"/>
    </xf>
    <xf numFmtId="1" fontId="0" fillId="2" borderId="2" xfId="0" applyNumberFormat="1" applyFill="1" applyBorder="1" applyProtection="1">
      <protection locked="0"/>
    </xf>
    <xf numFmtId="0" fontId="0" fillId="2" borderId="38" xfId="0" applyFill="1" applyBorder="1" applyAlignment="1" applyProtection="1">
      <alignment horizontal="center"/>
      <protection locked="0"/>
    </xf>
    <xf numFmtId="1" fontId="1" fillId="2" borderId="2" xfId="0" applyNumberFormat="1" applyFont="1" applyFill="1" applyBorder="1" applyProtection="1">
      <protection locked="0"/>
    </xf>
    <xf numFmtId="1" fontId="0" fillId="2" borderId="37" xfId="0" applyNumberFormat="1" applyFill="1" applyBorder="1" applyProtection="1">
      <protection locked="0"/>
    </xf>
    <xf numFmtId="1" fontId="0" fillId="4" borderId="29" xfId="0" applyNumberFormat="1" applyFill="1" applyBorder="1" applyProtection="1">
      <protection locked="0"/>
    </xf>
    <xf numFmtId="1" fontId="0" fillId="2" borderId="23" xfId="0" applyNumberFormat="1" applyFill="1" applyBorder="1" applyProtection="1">
      <protection locked="0"/>
    </xf>
    <xf numFmtId="1" fontId="0" fillId="2" borderId="40" xfId="0" applyNumberFormat="1" applyFill="1" applyBorder="1" applyProtection="1">
      <protection locked="0"/>
    </xf>
    <xf numFmtId="1" fontId="0" fillId="2" borderId="13" xfId="0" applyNumberFormat="1" applyFill="1" applyBorder="1" applyProtection="1">
      <protection locked="0"/>
    </xf>
    <xf numFmtId="1" fontId="0" fillId="2" borderId="4" xfId="0" applyNumberFormat="1" applyFill="1" applyBorder="1" applyProtection="1">
      <protection locked="0"/>
    </xf>
    <xf numFmtId="1" fontId="0" fillId="4" borderId="28" xfId="0" applyNumberFormat="1" applyFill="1" applyBorder="1" applyProtection="1">
      <protection locked="0"/>
    </xf>
    <xf numFmtId="0" fontId="1" fillId="2" borderId="38" xfId="0" applyFont="1" applyFill="1" applyBorder="1" applyAlignment="1" applyProtection="1">
      <alignment horizontal="center"/>
      <protection locked="0"/>
    </xf>
    <xf numFmtId="1" fontId="0" fillId="4" borderId="42" xfId="0" applyNumberFormat="1" applyFill="1" applyBorder="1" applyProtection="1">
      <protection locked="0"/>
    </xf>
    <xf numFmtId="166" fontId="5" fillId="6" borderId="48" xfId="0" applyNumberFormat="1" applyFont="1" applyFill="1" applyBorder="1"/>
    <xf numFmtId="1" fontId="1" fillId="0" borderId="0" xfId="0" applyNumberFormat="1" applyFont="1"/>
    <xf numFmtId="1" fontId="3" fillId="6" borderId="49" xfId="0" applyNumberFormat="1" applyFont="1" applyFill="1" applyBorder="1" applyAlignment="1">
      <alignment horizontal="center"/>
    </xf>
    <xf numFmtId="9" fontId="3" fillId="6" borderId="50" xfId="0" applyNumberFormat="1" applyFont="1" applyFill="1" applyBorder="1" applyAlignment="1">
      <alignment horizontal="center"/>
    </xf>
    <xf numFmtId="9" fontId="3" fillId="6" borderId="51" xfId="0" applyNumberFormat="1" applyFont="1" applyFill="1" applyBorder="1" applyAlignment="1">
      <alignment horizontal="center"/>
    </xf>
    <xf numFmtId="2" fontId="1" fillId="6" borderId="49" xfId="0" applyNumberFormat="1" applyFont="1" applyFill="1" applyBorder="1" applyAlignment="1">
      <alignment horizontal="center"/>
    </xf>
    <xf numFmtId="2" fontId="1" fillId="6" borderId="50" xfId="0" applyNumberFormat="1" applyFont="1" applyFill="1" applyBorder="1" applyAlignment="1">
      <alignment horizontal="center"/>
    </xf>
    <xf numFmtId="2" fontId="1" fillId="6" borderId="51" xfId="0" applyNumberFormat="1" applyFont="1" applyFill="1" applyBorder="1" applyAlignment="1">
      <alignment horizontal="center"/>
    </xf>
    <xf numFmtId="1" fontId="1" fillId="7" borderId="7" xfId="0" applyNumberFormat="1" applyFont="1" applyFill="1" applyBorder="1" applyAlignment="1">
      <alignment horizontal="center"/>
    </xf>
    <xf numFmtId="1" fontId="0" fillId="7" borderId="7" xfId="0" applyNumberFormat="1" applyFill="1" applyBorder="1" applyAlignment="1">
      <alignment horizontal="center"/>
    </xf>
    <xf numFmtId="1" fontId="8" fillId="0" borderId="0" xfId="0" applyNumberFormat="1" applyFont="1" applyAlignment="1"/>
    <xf numFmtId="0" fontId="1" fillId="0" borderId="0" xfId="0" applyFont="1" applyAlignment="1" applyProtection="1"/>
    <xf numFmtId="0" fontId="11" fillId="8" borderId="0" xfId="0" applyFont="1" applyFill="1" applyAlignment="1" applyProtection="1">
      <alignment horizontal="center"/>
    </xf>
    <xf numFmtId="0" fontId="13" fillId="8" borderId="0" xfId="0" applyFont="1" applyFill="1" applyAlignment="1" applyProtection="1"/>
    <xf numFmtId="0" fontId="3" fillId="8" borderId="0" xfId="0" applyFont="1" applyFill="1" applyAlignment="1" applyProtection="1">
      <alignment horizontal="right"/>
    </xf>
    <xf numFmtId="0" fontId="1" fillId="8" borderId="0" xfId="0" applyFont="1" applyFill="1" applyAlignment="1" applyProtection="1"/>
    <xf numFmtId="0" fontId="3" fillId="8" borderId="0" xfId="0" applyFont="1" applyFill="1" applyAlignment="1" applyProtection="1">
      <alignment horizontal="center"/>
    </xf>
    <xf numFmtId="0" fontId="3" fillId="8" borderId="68" xfId="0" applyFont="1" applyFill="1" applyBorder="1" applyAlignment="1" applyProtection="1">
      <alignment horizontal="center"/>
    </xf>
    <xf numFmtId="0" fontId="1" fillId="8" borderId="0" xfId="0" applyFont="1" applyFill="1" applyBorder="1" applyAlignment="1" applyProtection="1"/>
    <xf numFmtId="0" fontId="3" fillId="8" borderId="0" xfId="0" applyFont="1" applyFill="1" applyAlignment="1" applyProtection="1">
      <alignment horizontal="left"/>
    </xf>
    <xf numFmtId="0" fontId="1" fillId="8" borderId="0" xfId="0" applyFont="1" applyFill="1" applyAlignment="1" applyProtection="1">
      <alignment wrapText="1"/>
    </xf>
    <xf numFmtId="0" fontId="0" fillId="8" borderId="0" xfId="0" applyFill="1" applyProtection="1"/>
    <xf numFmtId="0" fontId="1" fillId="8" borderId="74" xfId="0" applyFont="1" applyFill="1" applyBorder="1" applyAlignment="1" applyProtection="1">
      <alignment wrapText="1"/>
    </xf>
    <xf numFmtId="0" fontId="1" fillId="8" borderId="0" xfId="0" applyFont="1" applyFill="1" applyBorder="1" applyAlignment="1" applyProtection="1">
      <alignment wrapText="1"/>
    </xf>
    <xf numFmtId="0" fontId="0" fillId="8" borderId="0" xfId="0" applyFill="1" applyAlignment="1" applyProtection="1">
      <alignment horizontal="right"/>
    </xf>
    <xf numFmtId="0" fontId="10" fillId="8" borderId="0" xfId="0" applyFont="1" applyFill="1" applyAlignment="1" applyProtection="1">
      <alignment horizontal="center"/>
    </xf>
    <xf numFmtId="0" fontId="0" fillId="8" borderId="0" xfId="0" applyFill="1" applyBorder="1" applyProtection="1"/>
    <xf numFmtId="0" fontId="0" fillId="8" borderId="0" xfId="0" applyFill="1" applyBorder="1" applyAlignment="1" applyProtection="1">
      <alignment horizontal="center"/>
    </xf>
    <xf numFmtId="2" fontId="0" fillId="8" borderId="0" xfId="0" applyNumberFormat="1" applyFill="1" applyBorder="1" applyAlignment="1" applyProtection="1">
      <alignment horizontal="right"/>
    </xf>
    <xf numFmtId="165" fontId="0" fillId="8" borderId="0" xfId="0" applyNumberFormat="1" applyFill="1" applyBorder="1" applyAlignment="1" applyProtection="1">
      <alignment horizontal="right"/>
    </xf>
    <xf numFmtId="0" fontId="0" fillId="8" borderId="0" xfId="0" applyFill="1" applyBorder="1" applyAlignment="1" applyProtection="1">
      <alignment horizontal="right"/>
    </xf>
    <xf numFmtId="1" fontId="0" fillId="8" borderId="0" xfId="0" applyNumberFormat="1" applyFill="1" applyBorder="1" applyProtection="1"/>
    <xf numFmtId="0" fontId="0" fillId="8" borderId="0" xfId="0" applyFill="1" applyBorder="1" applyAlignment="1" applyProtection="1">
      <alignment horizontal="left"/>
    </xf>
    <xf numFmtId="1" fontId="3" fillId="8" borderId="0" xfId="0" applyNumberFormat="1" applyFont="1" applyFill="1" applyBorder="1" applyAlignment="1" applyProtection="1">
      <alignment horizontal="right"/>
    </xf>
    <xf numFmtId="1" fontId="3" fillId="8" borderId="0" xfId="0" applyNumberFormat="1" applyFont="1" applyFill="1" applyBorder="1" applyProtection="1"/>
    <xf numFmtId="0" fontId="0" fillId="8" borderId="63" xfId="0" applyFill="1" applyBorder="1" applyAlignment="1" applyProtection="1">
      <alignment horizontal="center"/>
    </xf>
    <xf numFmtId="0" fontId="0" fillId="8" borderId="64" xfId="0" applyFill="1" applyBorder="1" applyAlignment="1" applyProtection="1">
      <alignment horizontal="center"/>
    </xf>
    <xf numFmtId="0" fontId="3" fillId="8" borderId="0" xfId="0" applyFont="1" applyFill="1" applyBorder="1" applyAlignment="1" applyProtection="1">
      <alignment horizontal="left"/>
    </xf>
    <xf numFmtId="0" fontId="3" fillId="8" borderId="0" xfId="0" applyFont="1" applyFill="1" applyProtection="1"/>
    <xf numFmtId="2" fontId="0" fillId="8" borderId="0" xfId="0" applyNumberFormat="1" applyFill="1" applyBorder="1" applyProtection="1"/>
    <xf numFmtId="0" fontId="0" fillId="8" borderId="0" xfId="0" applyFill="1" applyAlignment="1" applyProtection="1">
      <alignment horizontal="center" wrapText="1"/>
    </xf>
    <xf numFmtId="0" fontId="0" fillId="8" borderId="47" xfId="0" applyFill="1" applyBorder="1" applyProtection="1"/>
    <xf numFmtId="0" fontId="10" fillId="8" borderId="47" xfId="0" applyFont="1" applyFill="1" applyBorder="1" applyAlignment="1" applyProtection="1">
      <alignment horizontal="center"/>
    </xf>
    <xf numFmtId="0" fontId="0" fillId="8" borderId="67" xfId="0" applyFill="1" applyBorder="1" applyAlignment="1" applyProtection="1">
      <alignment horizontal="center"/>
    </xf>
    <xf numFmtId="2" fontId="0" fillId="8" borderId="47" xfId="0" applyNumberFormat="1" applyFill="1" applyBorder="1" applyAlignment="1" applyProtection="1">
      <alignment horizontal="right"/>
    </xf>
    <xf numFmtId="0" fontId="0" fillId="8" borderId="47" xfId="0" applyFill="1" applyBorder="1" applyAlignment="1" applyProtection="1">
      <alignment horizontal="right"/>
    </xf>
    <xf numFmtId="0" fontId="0" fillId="8" borderId="47" xfId="0" applyFill="1" applyBorder="1" applyAlignment="1" applyProtection="1">
      <alignment horizontal="center"/>
    </xf>
    <xf numFmtId="2" fontId="0" fillId="8" borderId="67" xfId="0" applyNumberFormat="1" applyFill="1" applyBorder="1" applyAlignment="1" applyProtection="1">
      <alignment horizontal="right"/>
    </xf>
    <xf numFmtId="0" fontId="0" fillId="8" borderId="46" xfId="0" applyFill="1" applyBorder="1" applyProtection="1"/>
    <xf numFmtId="0" fontId="10" fillId="8" borderId="46" xfId="0" applyFont="1" applyFill="1" applyBorder="1" applyAlignment="1" applyProtection="1">
      <alignment horizontal="center"/>
    </xf>
    <xf numFmtId="0" fontId="1" fillId="8" borderId="47" xfId="0" applyFont="1" applyFill="1" applyBorder="1" applyProtection="1"/>
    <xf numFmtId="0" fontId="0" fillId="8" borderId="0" xfId="0" applyFill="1" applyAlignment="1" applyProtection="1">
      <alignment wrapText="1"/>
    </xf>
    <xf numFmtId="0" fontId="3" fillId="8" borderId="47" xfId="0" applyFont="1" applyFill="1" applyBorder="1" applyProtection="1"/>
    <xf numFmtId="0" fontId="0" fillId="8" borderId="65" xfId="0" applyFill="1" applyBorder="1" applyProtection="1"/>
    <xf numFmtId="0" fontId="0" fillId="8" borderId="66" xfId="0" applyFill="1" applyBorder="1" applyProtection="1"/>
    <xf numFmtId="0" fontId="0" fillId="8" borderId="46" xfId="0" applyFill="1" applyBorder="1" applyAlignment="1" applyProtection="1">
      <alignment horizontal="center"/>
    </xf>
    <xf numFmtId="0" fontId="1" fillId="8" borderId="46" xfId="0" applyFont="1" applyFill="1" applyBorder="1" applyProtection="1"/>
    <xf numFmtId="0" fontId="0" fillId="8" borderId="47" xfId="0" applyFont="1" applyFill="1" applyBorder="1" applyProtection="1"/>
    <xf numFmtId="2" fontId="0" fillId="8" borderId="46" xfId="0" applyNumberFormat="1" applyFill="1" applyBorder="1" applyAlignment="1" applyProtection="1">
      <alignment horizontal="right"/>
    </xf>
    <xf numFmtId="0" fontId="0" fillId="8" borderId="46" xfId="0" applyFill="1" applyBorder="1" applyAlignment="1" applyProtection="1">
      <alignment horizontal="right"/>
    </xf>
    <xf numFmtId="0" fontId="4" fillId="8" borderId="47" xfId="0" applyFont="1" applyFill="1" applyBorder="1" applyProtection="1"/>
    <xf numFmtId="164" fontId="0" fillId="8" borderId="0" xfId="0" applyNumberFormat="1" applyFill="1" applyBorder="1" applyAlignment="1" applyProtection="1">
      <alignment horizontal="right"/>
    </xf>
    <xf numFmtId="0" fontId="4" fillId="8" borderId="46" xfId="0" applyFont="1" applyFill="1" applyBorder="1" applyProtection="1"/>
    <xf numFmtId="164" fontId="4" fillId="8" borderId="46" xfId="0" applyNumberFormat="1" applyFont="1" applyFill="1" applyBorder="1" applyAlignment="1" applyProtection="1">
      <alignment horizontal="right"/>
    </xf>
    <xf numFmtId="164" fontId="4" fillId="8" borderId="47" xfId="0" applyNumberFormat="1" applyFont="1" applyFill="1" applyBorder="1" applyAlignment="1" applyProtection="1">
      <alignment horizontal="right"/>
    </xf>
    <xf numFmtId="0" fontId="10" fillId="8" borderId="0" xfId="0" applyFont="1" applyFill="1" applyBorder="1" applyAlignment="1" applyProtection="1">
      <alignment horizontal="center"/>
    </xf>
    <xf numFmtId="164" fontId="0" fillId="8" borderId="46" xfId="0" applyNumberFormat="1" applyFill="1" applyBorder="1" applyAlignment="1" applyProtection="1">
      <alignment horizontal="right"/>
    </xf>
    <xf numFmtId="164" fontId="0" fillId="8" borderId="47" xfId="0" applyNumberFormat="1" applyFill="1" applyBorder="1" applyAlignment="1" applyProtection="1">
      <alignment horizontal="right"/>
    </xf>
    <xf numFmtId="0" fontId="3" fillId="8" borderId="47" xfId="0" applyFont="1" applyFill="1" applyBorder="1" applyAlignment="1" applyProtection="1">
      <alignment horizontal="center"/>
    </xf>
    <xf numFmtId="165" fontId="0" fillId="8" borderId="46" xfId="0" applyNumberFormat="1" applyFill="1" applyBorder="1" applyAlignment="1" applyProtection="1">
      <alignment horizontal="right"/>
    </xf>
    <xf numFmtId="165" fontId="0" fillId="8" borderId="47" xfId="0" applyNumberFormat="1" applyFill="1" applyBorder="1" applyAlignment="1" applyProtection="1">
      <alignment horizontal="right"/>
    </xf>
    <xf numFmtId="1" fontId="3" fillId="8" borderId="0" xfId="0" applyNumberFormat="1" applyFont="1" applyFill="1" applyBorder="1" applyAlignment="1" applyProtection="1">
      <alignment horizontal="center"/>
    </xf>
    <xf numFmtId="0" fontId="14" fillId="8" borderId="75" xfId="0" applyFont="1" applyFill="1" applyBorder="1" applyAlignment="1" applyProtection="1">
      <alignment horizontal="center"/>
    </xf>
    <xf numFmtId="0" fontId="1" fillId="8" borderId="75" xfId="0" applyFont="1" applyFill="1" applyBorder="1" applyAlignment="1" applyProtection="1"/>
    <xf numFmtId="0" fontId="3" fillId="8" borderId="75" xfId="0" applyFont="1" applyFill="1" applyBorder="1" applyAlignment="1" applyProtection="1">
      <alignment horizontal="center"/>
    </xf>
    <xf numFmtId="0" fontId="0" fillId="8" borderId="75" xfId="0" applyFill="1" applyBorder="1" applyProtection="1"/>
    <xf numFmtId="0" fontId="0" fillId="8" borderId="75" xfId="0" applyFill="1" applyBorder="1" applyAlignment="1" applyProtection="1">
      <alignment horizontal="center"/>
    </xf>
    <xf numFmtId="1" fontId="3" fillId="8" borderId="75" xfId="0" applyNumberFormat="1" applyFont="1" applyFill="1" applyBorder="1" applyProtection="1"/>
    <xf numFmtId="1" fontId="0" fillId="8" borderId="75" xfId="0" applyNumberFormat="1" applyFill="1" applyBorder="1" applyProtection="1"/>
    <xf numFmtId="0" fontId="0" fillId="8" borderId="75" xfId="0" applyFill="1" applyBorder="1" applyAlignment="1" applyProtection="1">
      <alignment horizontal="left"/>
    </xf>
    <xf numFmtId="2" fontId="0" fillId="0" borderId="38" xfId="0" applyNumberFormat="1" applyBorder="1" applyAlignment="1">
      <alignment horizontal="center"/>
    </xf>
    <xf numFmtId="2" fontId="0" fillId="0" borderId="36" xfId="0" applyNumberFormat="1" applyBorder="1" applyAlignment="1">
      <alignment horizontal="center"/>
    </xf>
    <xf numFmtId="0" fontId="0" fillId="0" borderId="40" xfId="0" applyBorder="1"/>
    <xf numFmtId="0" fontId="1" fillId="0" borderId="37" xfId="0" applyFont="1" applyBorder="1"/>
    <xf numFmtId="0" fontId="1" fillId="0" borderId="20" xfId="0" applyFont="1" applyBorder="1"/>
    <xf numFmtId="0" fontId="1" fillId="0" borderId="40" xfId="0" applyFont="1" applyBorder="1"/>
    <xf numFmtId="0" fontId="1" fillId="0" borderId="0" xfId="0" applyFont="1" applyAlignment="1">
      <alignment horizontal="center" wrapText="1"/>
    </xf>
    <xf numFmtId="0" fontId="1" fillId="0" borderId="25" xfId="0" applyFont="1" applyBorder="1" applyAlignment="1">
      <alignment horizontal="center" vertical="center" wrapText="1"/>
    </xf>
    <xf numFmtId="0" fontId="3" fillId="0" borderId="25" xfId="0" applyFont="1" applyBorder="1" applyAlignment="1">
      <alignment horizontal="center" vertical="center" wrapText="1"/>
    </xf>
    <xf numFmtId="2" fontId="0" fillId="0" borderId="76" xfId="0" applyNumberFormat="1" applyBorder="1" applyAlignment="1">
      <alignment horizontal="center"/>
    </xf>
    <xf numFmtId="0" fontId="0" fillId="0" borderId="27" xfId="0" applyBorder="1"/>
    <xf numFmtId="0" fontId="17" fillId="0" borderId="0" xfId="0" applyFont="1" applyAlignment="1">
      <alignment horizontal="center"/>
    </xf>
    <xf numFmtId="2" fontId="0" fillId="0" borderId="6" xfId="0" applyNumberFormat="1" applyBorder="1" applyAlignment="1">
      <alignment horizontal="center"/>
    </xf>
    <xf numFmtId="2" fontId="0" fillId="0" borderId="32" xfId="0" applyNumberFormat="1" applyBorder="1" applyAlignment="1">
      <alignment horizontal="center"/>
    </xf>
    <xf numFmtId="2" fontId="0" fillId="0" borderId="45" xfId="0" applyNumberFormat="1" applyBorder="1" applyAlignment="1">
      <alignment horizontal="center"/>
    </xf>
    <xf numFmtId="2" fontId="3" fillId="6" borderId="68" xfId="0" applyNumberFormat="1" applyFont="1" applyFill="1" applyBorder="1" applyAlignment="1">
      <alignment horizontal="center"/>
    </xf>
    <xf numFmtId="2" fontId="0" fillId="0" borderId="44" xfId="0" applyNumberFormat="1" applyBorder="1" applyAlignment="1">
      <alignment horizontal="center"/>
    </xf>
    <xf numFmtId="2" fontId="0" fillId="0" borderId="9" xfId="0" applyNumberFormat="1" applyBorder="1" applyAlignment="1">
      <alignment horizontal="center"/>
    </xf>
    <xf numFmtId="2" fontId="3" fillId="6" borderId="68" xfId="0" applyNumberFormat="1" applyFont="1" applyFill="1" applyBorder="1" applyAlignment="1">
      <alignment horizontal="center" wrapText="1"/>
    </xf>
    <xf numFmtId="0" fontId="19" fillId="0" borderId="0" xfId="0" applyFont="1" applyFill="1" applyAlignment="1"/>
    <xf numFmtId="0" fontId="0" fillId="0" borderId="0" xfId="0" applyFill="1"/>
    <xf numFmtId="0" fontId="3" fillId="0" borderId="0" xfId="0" applyFont="1" applyFill="1"/>
    <xf numFmtId="0" fontId="18" fillId="0" borderId="0" xfId="0" applyFont="1" applyFill="1" applyAlignment="1"/>
    <xf numFmtId="0" fontId="1" fillId="0" borderId="0" xfId="0" applyFont="1" applyFill="1" applyAlignment="1">
      <alignment horizontal="center" wrapText="1"/>
    </xf>
    <xf numFmtId="0" fontId="1" fillId="0"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20" xfId="0" applyFill="1" applyBorder="1"/>
    <xf numFmtId="2" fontId="0" fillId="0" borderId="36" xfId="0" applyNumberFormat="1" applyFill="1" applyBorder="1" applyAlignment="1">
      <alignment horizontal="center"/>
    </xf>
    <xf numFmtId="2" fontId="0" fillId="0" borderId="32" xfId="0" applyNumberFormat="1" applyFill="1" applyBorder="1" applyAlignment="1">
      <alignment horizontal="center"/>
    </xf>
    <xf numFmtId="0" fontId="3" fillId="0" borderId="0" xfId="0" applyFont="1"/>
    <xf numFmtId="1" fontId="3" fillId="0" borderId="9" xfId="0" applyNumberFormat="1" applyFont="1" applyBorder="1" applyAlignment="1">
      <alignment horizontal="center"/>
    </xf>
    <xf numFmtId="0" fontId="1" fillId="0" borderId="0" xfId="0" applyFont="1" applyAlignment="1">
      <alignment horizontal="left" indent="1"/>
    </xf>
    <xf numFmtId="0" fontId="0" fillId="0" borderId="0" xfId="0" applyAlignment="1">
      <alignment horizontal="left" indent="1"/>
    </xf>
    <xf numFmtId="0" fontId="1" fillId="5" borderId="47" xfId="0" applyFont="1" applyFill="1" applyBorder="1" applyAlignment="1" applyProtection="1">
      <protection locked="0"/>
    </xf>
    <xf numFmtId="0" fontId="0" fillId="5" borderId="47" xfId="0" applyFill="1" applyBorder="1" applyAlignment="1" applyProtection="1">
      <protection locked="0"/>
    </xf>
    <xf numFmtId="2" fontId="14" fillId="8" borderId="75" xfId="0" applyNumberFormat="1" applyFont="1" applyFill="1" applyBorder="1" applyAlignment="1" applyProtection="1">
      <alignment horizontal="left" wrapText="1"/>
    </xf>
    <xf numFmtId="0" fontId="5" fillId="8" borderId="75" xfId="0" applyFont="1" applyFill="1" applyBorder="1" applyAlignment="1" applyProtection="1">
      <alignment horizontal="left"/>
    </xf>
    <xf numFmtId="0" fontId="15" fillId="8" borderId="0" xfId="0" applyFont="1" applyFill="1" applyAlignment="1" applyProtection="1"/>
    <xf numFmtId="0" fontId="16" fillId="0" borderId="0" xfId="0" applyFont="1" applyAlignment="1"/>
    <xf numFmtId="0" fontId="0" fillId="5" borderId="46" xfId="0" applyFill="1" applyBorder="1" applyAlignment="1" applyProtection="1">
      <protection locked="0"/>
    </xf>
    <xf numFmtId="2" fontId="14" fillId="8" borderId="75" xfId="0" applyNumberFormat="1" applyFont="1" applyFill="1" applyBorder="1" applyAlignment="1" applyProtection="1">
      <alignment horizontal="center" wrapText="1"/>
    </xf>
    <xf numFmtId="0" fontId="3" fillId="8" borderId="0" xfId="0" applyFont="1" applyFill="1" applyBorder="1" applyAlignment="1" applyProtection="1">
      <alignment horizontal="center" wrapText="1"/>
    </xf>
    <xf numFmtId="0" fontId="0" fillId="8" borderId="0" xfId="0" applyFill="1" applyAlignment="1" applyProtection="1">
      <alignment wrapText="1"/>
    </xf>
    <xf numFmtId="2" fontId="3" fillId="8" borderId="0" xfId="0" applyNumberFormat="1" applyFont="1" applyFill="1" applyBorder="1" applyAlignment="1" applyProtection="1">
      <alignment horizontal="center" wrapText="1"/>
    </xf>
    <xf numFmtId="0" fontId="0" fillId="8" borderId="0" xfId="0" applyFill="1" applyAlignment="1" applyProtection="1">
      <alignment horizontal="center"/>
    </xf>
    <xf numFmtId="0" fontId="3" fillId="8" borderId="69" xfId="0" applyFont="1" applyFill="1" applyBorder="1" applyAlignment="1" applyProtection="1">
      <alignment horizontal="left" wrapText="1"/>
    </xf>
    <xf numFmtId="0" fontId="3" fillId="8" borderId="48" xfId="0" applyFont="1" applyFill="1" applyBorder="1" applyAlignment="1" applyProtection="1">
      <alignment horizontal="left" wrapText="1"/>
    </xf>
    <xf numFmtId="0" fontId="3" fillId="8" borderId="0" xfId="0" applyFont="1" applyFill="1" applyAlignment="1" applyProtection="1">
      <alignment horizontal="right" wrapText="1"/>
    </xf>
    <xf numFmtId="0" fontId="3" fillId="8" borderId="69" xfId="0" applyFont="1" applyFill="1" applyBorder="1" applyAlignment="1" applyProtection="1">
      <alignment horizontal="center" wrapText="1"/>
    </xf>
    <xf numFmtId="0" fontId="3" fillId="8" borderId="48" xfId="0" applyFont="1" applyFill="1" applyBorder="1" applyAlignment="1" applyProtection="1">
      <alignment horizontal="center" wrapText="1"/>
    </xf>
    <xf numFmtId="0" fontId="3" fillId="0" borderId="0" xfId="0" applyFont="1" applyBorder="1" applyAlignment="1">
      <alignment wrapText="1"/>
    </xf>
    <xf numFmtId="0" fontId="3" fillId="0" borderId="0" xfId="0" applyFont="1"/>
    <xf numFmtId="0" fontId="1" fillId="0" borderId="0" xfId="0" applyFont="1" applyAlignment="1">
      <alignment horizontal="left" wrapText="1" indent="1"/>
    </xf>
    <xf numFmtId="0" fontId="0" fillId="0" borderId="0" xfId="0" applyAlignment="1">
      <alignment horizontal="left" indent="1"/>
    </xf>
    <xf numFmtId="1" fontId="3" fillId="0" borderId="0" xfId="0" applyNumberFormat="1" applyFont="1" applyAlignment="1"/>
    <xf numFmtId="1" fontId="0" fillId="0" borderId="0" xfId="0" applyNumberFormat="1" applyAlignment="1"/>
    <xf numFmtId="1" fontId="3" fillId="0" borderId="34" xfId="0" applyNumberFormat="1" applyFont="1" applyBorder="1" applyAlignment="1"/>
    <xf numFmtId="0" fontId="0" fillId="0" borderId="35" xfId="0" applyBorder="1"/>
    <xf numFmtId="1" fontId="0" fillId="0" borderId="32" xfId="0" applyNumberFormat="1" applyBorder="1" applyAlignment="1" applyProtection="1">
      <alignment horizontal="center"/>
      <protection locked="0"/>
    </xf>
    <xf numFmtId="1" fontId="0" fillId="0" borderId="31" xfId="0" applyNumberFormat="1" applyBorder="1" applyAlignment="1" applyProtection="1">
      <alignment horizontal="center"/>
      <protection locked="0"/>
    </xf>
    <xf numFmtId="1" fontId="0" fillId="0" borderId="45" xfId="0" applyNumberFormat="1" applyBorder="1" applyAlignment="1" applyProtection="1">
      <alignment horizontal="center"/>
      <protection locked="0"/>
    </xf>
    <xf numFmtId="1" fontId="0" fillId="0" borderId="8" xfId="0" applyNumberFormat="1" applyBorder="1" applyAlignment="1" applyProtection="1">
      <alignment horizontal="center"/>
      <protection locked="0"/>
    </xf>
    <xf numFmtId="1" fontId="1" fillId="0" borderId="30" xfId="0" applyNumberFormat="1" applyFont="1" applyBorder="1" applyAlignment="1"/>
    <xf numFmtId="1" fontId="0" fillId="0" borderId="31" xfId="0" applyNumberFormat="1" applyBorder="1" applyAlignment="1"/>
    <xf numFmtId="1" fontId="1" fillId="0" borderId="28" xfId="0" applyNumberFormat="1" applyFont="1" applyBorder="1" applyAlignment="1"/>
    <xf numFmtId="1" fontId="0" fillId="0" borderId="8" xfId="0" applyNumberFormat="1" applyBorder="1" applyAlignment="1"/>
    <xf numFmtId="1" fontId="3" fillId="0" borderId="9" xfId="0" applyNumberFormat="1" applyFont="1" applyBorder="1" applyAlignment="1"/>
    <xf numFmtId="1" fontId="3" fillId="0" borderId="57" xfId="0" applyNumberFormat="1" applyFont="1" applyBorder="1" applyAlignment="1">
      <alignment horizontal="center"/>
    </xf>
    <xf numFmtId="0" fontId="0" fillId="0" borderId="59" xfId="0" applyBorder="1" applyAlignment="1">
      <alignment horizontal="center"/>
    </xf>
    <xf numFmtId="1" fontId="8" fillId="0" borderId="54" xfId="0" applyNumberFormat="1" applyFont="1" applyBorder="1" applyAlignment="1">
      <alignment horizontal="center"/>
    </xf>
    <xf numFmtId="0" fontId="8" fillId="0" borderId="56" xfId="0" applyFont="1" applyBorder="1" applyAlignment="1">
      <alignment horizontal="center"/>
    </xf>
    <xf numFmtId="1" fontId="3" fillId="0" borderId="0" xfId="0" applyNumberFormat="1" applyFont="1" applyAlignment="1">
      <alignment horizontal="center" wrapText="1"/>
    </xf>
    <xf numFmtId="0" fontId="0" fillId="0" borderId="0" xfId="0" applyAlignment="1">
      <alignment horizontal="center" wrapText="1"/>
    </xf>
    <xf numFmtId="0" fontId="0" fillId="0" borderId="73" xfId="0" applyBorder="1" applyAlignment="1">
      <alignment horizontal="center" wrapText="1"/>
    </xf>
    <xf numFmtId="166" fontId="1" fillId="0" borderId="45" xfId="0" applyNumberFormat="1" applyFont="1" applyBorder="1" applyAlignment="1">
      <alignment horizontal="center"/>
    </xf>
    <xf numFmtId="166" fontId="1" fillId="0" borderId="12" xfId="0" applyNumberFormat="1" applyFont="1" applyBorder="1" applyAlignment="1">
      <alignment horizontal="center"/>
    </xf>
    <xf numFmtId="1" fontId="8" fillId="0" borderId="0" xfId="0" applyNumberFormat="1" applyFont="1" applyAlignment="1"/>
    <xf numFmtId="166" fontId="0" fillId="0" borderId="32" xfId="0" applyNumberFormat="1" applyBorder="1" applyAlignment="1">
      <alignment horizontal="center"/>
    </xf>
    <xf numFmtId="166" fontId="0" fillId="0" borderId="33" xfId="0" applyNumberFormat="1" applyBorder="1" applyAlignment="1">
      <alignment horizontal="center"/>
    </xf>
    <xf numFmtId="166" fontId="0" fillId="0" borderId="45" xfId="0" applyNumberFormat="1" applyBorder="1" applyAlignment="1">
      <alignment horizontal="center"/>
    </xf>
    <xf numFmtId="166" fontId="0" fillId="0" borderId="12" xfId="0" applyNumberFormat="1" applyBorder="1" applyAlignment="1">
      <alignment horizontal="center"/>
    </xf>
    <xf numFmtId="1" fontId="3" fillId="0" borderId="9" xfId="0" applyNumberFormat="1" applyFont="1" applyBorder="1" applyAlignment="1">
      <alignment horizontal="center"/>
    </xf>
    <xf numFmtId="1" fontId="3" fillId="0" borderId="27" xfId="0" applyNumberFormat="1" applyFont="1" applyBorder="1" applyAlignment="1">
      <alignment horizontal="center"/>
    </xf>
    <xf numFmtId="166" fontId="1" fillId="0" borderId="60" xfId="0" applyNumberFormat="1" applyFont="1" applyBorder="1" applyAlignment="1">
      <alignment horizontal="center"/>
    </xf>
    <xf numFmtId="166" fontId="1" fillId="0" borderId="61" xfId="0" applyNumberFormat="1" applyFont="1" applyBorder="1" applyAlignment="1">
      <alignment horizontal="center"/>
    </xf>
    <xf numFmtId="10" fontId="3" fillId="5" borderId="44" xfId="0" applyNumberFormat="1" applyFont="1" applyFill="1" applyBorder="1" applyAlignment="1" applyProtection="1">
      <alignment horizontal="center"/>
      <protection locked="0"/>
    </xf>
    <xf numFmtId="10" fontId="3" fillId="5" borderId="7" xfId="0" applyNumberFormat="1" applyFont="1" applyFill="1" applyBorder="1" applyAlignment="1" applyProtection="1">
      <alignment horizontal="center"/>
      <protection locked="0"/>
    </xf>
    <xf numFmtId="166" fontId="1" fillId="0" borderId="44" xfId="0" applyNumberFormat="1" applyFont="1" applyBorder="1" applyAlignment="1">
      <alignment horizontal="center"/>
    </xf>
    <xf numFmtId="166" fontId="1" fillId="0" borderId="43" xfId="0" applyNumberFormat="1" applyFont="1" applyBorder="1" applyAlignment="1">
      <alignment horizontal="center"/>
    </xf>
    <xf numFmtId="10" fontId="3" fillId="5" borderId="32" xfId="0" applyNumberFormat="1" applyFont="1" applyFill="1" applyBorder="1" applyAlignment="1" applyProtection="1">
      <alignment horizontal="center"/>
      <protection locked="0"/>
    </xf>
    <xf numFmtId="10" fontId="3" fillId="5" borderId="31" xfId="0" applyNumberFormat="1" applyFont="1" applyFill="1" applyBorder="1" applyAlignment="1" applyProtection="1">
      <alignment horizontal="center"/>
      <protection locked="0"/>
    </xf>
    <xf numFmtId="1" fontId="4" fillId="0" borderId="29" xfId="0" applyNumberFormat="1" applyFont="1" applyBorder="1" applyAlignment="1"/>
    <xf numFmtId="1" fontId="0" fillId="0" borderId="7" xfId="0" applyNumberFormat="1" applyBorder="1" applyAlignment="1"/>
    <xf numFmtId="1" fontId="4" fillId="0" borderId="28" xfId="0" applyNumberFormat="1" applyFont="1" applyBorder="1" applyAlignment="1"/>
    <xf numFmtId="1" fontId="0" fillId="0" borderId="10"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166" fontId="1" fillId="0" borderId="32" xfId="0" applyNumberFormat="1" applyFont="1" applyBorder="1" applyAlignment="1">
      <alignment horizontal="center"/>
    </xf>
    <xf numFmtId="166" fontId="1" fillId="0" borderId="33" xfId="0" applyNumberFormat="1" applyFont="1" applyBorder="1" applyAlignment="1">
      <alignment horizontal="center"/>
    </xf>
    <xf numFmtId="1" fontId="0" fillId="0" borderId="0" xfId="0" applyNumberFormat="1" applyBorder="1" applyAlignment="1"/>
    <xf numFmtId="1" fontId="3" fillId="0" borderId="35" xfId="0" applyNumberFormat="1" applyFont="1" applyBorder="1" applyAlignment="1"/>
    <xf numFmtId="1" fontId="3" fillId="0" borderId="35" xfId="0" applyNumberFormat="1" applyFont="1" applyBorder="1" applyAlignment="1">
      <alignment horizontal="center"/>
    </xf>
    <xf numFmtId="1" fontId="1" fillId="0" borderId="42" xfId="0" applyNumberFormat="1" applyFont="1" applyBorder="1" applyAlignment="1"/>
    <xf numFmtId="1" fontId="1" fillId="0" borderId="29" xfId="0" applyNumberFormat="1" applyFont="1" applyBorder="1" applyAlignment="1"/>
    <xf numFmtId="1" fontId="4" fillId="0" borderId="42" xfId="0" applyNumberFormat="1" applyFont="1" applyBorder="1" applyAlignment="1"/>
    <xf numFmtId="1" fontId="8" fillId="0" borderId="17" xfId="0" applyNumberFormat="1" applyFont="1" applyBorder="1" applyAlignment="1">
      <alignment horizontal="center"/>
    </xf>
    <xf numFmtId="0" fontId="0" fillId="0" borderId="19" xfId="0" applyBorder="1" applyAlignment="1">
      <alignment horizontal="center"/>
    </xf>
    <xf numFmtId="1" fontId="4" fillId="0" borderId="0" xfId="0" applyNumberFormat="1" applyFont="1" applyAlignment="1">
      <alignment horizontal="right"/>
    </xf>
    <xf numFmtId="1" fontId="0" fillId="0" borderId="0" xfId="0" applyNumberFormat="1" applyAlignment="1">
      <alignment horizontal="right"/>
    </xf>
    <xf numFmtId="1" fontId="1" fillId="0" borderId="62" xfId="0" applyNumberFormat="1" applyFont="1" applyBorder="1" applyAlignment="1"/>
    <xf numFmtId="1" fontId="0" fillId="0" borderId="58" xfId="0" applyNumberFormat="1" applyBorder="1" applyAlignment="1"/>
    <xf numFmtId="166" fontId="1" fillId="0" borderId="57" xfId="0" applyNumberFormat="1" applyFont="1" applyBorder="1" applyAlignment="1">
      <alignment horizontal="center"/>
    </xf>
    <xf numFmtId="166" fontId="1" fillId="0" borderId="59" xfId="0" applyNumberFormat="1" applyFont="1" applyBorder="1" applyAlignment="1">
      <alignment horizontal="center"/>
    </xf>
    <xf numFmtId="1" fontId="1" fillId="0" borderId="0" xfId="0" applyNumberFormat="1" applyFont="1" applyAlignment="1">
      <alignment horizontal="right"/>
    </xf>
    <xf numFmtId="0" fontId="8" fillId="0" borderId="55"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1" fontId="3" fillId="0" borderId="58" xfId="0" applyNumberFormat="1" applyFont="1" applyBorder="1" applyAlignment="1">
      <alignment horizontal="center"/>
    </xf>
    <xf numFmtId="1" fontId="0" fillId="0" borderId="57" xfId="0" applyNumberFormat="1" applyBorder="1" applyAlignment="1" applyProtection="1">
      <alignment horizontal="center"/>
      <protection locked="0"/>
    </xf>
    <xf numFmtId="1" fontId="0" fillId="0" borderId="58" xfId="0" applyNumberFormat="1" applyBorder="1" applyAlignment="1" applyProtection="1">
      <alignment horizontal="center"/>
      <protection locked="0"/>
    </xf>
    <xf numFmtId="0" fontId="0" fillId="0" borderId="0" xfId="0" applyAlignment="1">
      <alignment wrapText="1"/>
    </xf>
    <xf numFmtId="0" fontId="0" fillId="0" borderId="72" xfId="0" applyBorder="1" applyAlignment="1">
      <alignment wrapText="1"/>
    </xf>
    <xf numFmtId="0" fontId="24" fillId="8" borderId="0" xfId="0" applyFont="1" applyFill="1" applyAlignment="1" applyProtection="1">
      <alignment horizontal="right"/>
    </xf>
    <xf numFmtId="0" fontId="25" fillId="8" borderId="0" xfId="0" applyFont="1" applyFill="1" applyAlignment="1" applyProtection="1"/>
    <xf numFmtId="0" fontId="26" fillId="8" borderId="0" xfId="0" applyFont="1" applyFill="1" applyAlignment="1"/>
    <xf numFmtId="1" fontId="27" fillId="8" borderId="0" xfId="0" applyNumberFormat="1" applyFont="1" applyFill="1" applyBorder="1" applyProtection="1"/>
    <xf numFmtId="0" fontId="27" fillId="8" borderId="0" xfId="0" applyFont="1" applyFill="1" applyBorder="1" applyAlignment="1" applyProtection="1">
      <alignment horizontal="left"/>
    </xf>
    <xf numFmtId="0" fontId="27" fillId="8" borderId="0" xfId="0" applyFont="1" applyFill="1" applyProtection="1"/>
    <xf numFmtId="0" fontId="28" fillId="8" borderId="0" xfId="0" applyFont="1" applyFill="1" applyAlignment="1" applyProtection="1"/>
    <xf numFmtId="0" fontId="29" fillId="8" borderId="0" xfId="0" applyFont="1" applyFill="1" applyAlignment="1">
      <alignment horizontal="right"/>
    </xf>
    <xf numFmtId="0" fontId="30" fillId="8" borderId="0" xfId="0" applyFont="1" applyFill="1" applyAlignment="1" applyProtection="1">
      <alignment horizontal="center"/>
    </xf>
    <xf numFmtId="0" fontId="31" fillId="8" borderId="0" xfId="0" applyFont="1" applyFill="1" applyAlignment="1" applyProtection="1">
      <alignment horizontal="center"/>
    </xf>
    <xf numFmtId="0" fontId="32" fillId="8" borderId="0" xfId="0" applyFont="1" applyFill="1" applyAlignment="1" applyProtection="1"/>
    <xf numFmtId="0" fontId="27" fillId="8" borderId="0" xfId="0" applyFont="1" applyFill="1"/>
    <xf numFmtId="0" fontId="24" fillId="8" borderId="0" xfId="0" applyFont="1" applyFill="1" applyBorder="1" applyAlignment="1" applyProtection="1">
      <alignment horizontal="right"/>
    </xf>
    <xf numFmtId="0" fontId="28" fillId="8" borderId="0" xfId="0" applyFont="1" applyFill="1" applyBorder="1" applyAlignment="1" applyProtection="1"/>
    <xf numFmtId="0" fontId="27" fillId="8" borderId="0" xfId="0" applyFont="1" applyFill="1" applyBorder="1" applyProtection="1"/>
    <xf numFmtId="0" fontId="24" fillId="8" borderId="0" xfId="0" applyFont="1" applyFill="1" applyBorder="1" applyAlignment="1" applyProtection="1">
      <alignment horizontal="center"/>
    </xf>
    <xf numFmtId="1" fontId="24" fillId="8" borderId="0" xfId="0" applyNumberFormat="1" applyFont="1" applyFill="1" applyBorder="1" applyProtection="1"/>
    <xf numFmtId="0" fontId="33" fillId="8" borderId="0" xfId="0" applyFont="1" applyFill="1" applyBorder="1" applyAlignment="1" applyProtection="1">
      <alignment horizontal="center"/>
    </xf>
    <xf numFmtId="0" fontId="34" fillId="8" borderId="0" xfId="0" applyFont="1" applyFill="1" applyAlignment="1">
      <alignment wrapText="1"/>
    </xf>
    <xf numFmtId="2" fontId="33" fillId="8" borderId="0" xfId="0" applyNumberFormat="1" applyFont="1" applyFill="1" applyBorder="1" applyAlignment="1" applyProtection="1">
      <alignment horizontal="left" wrapText="1"/>
    </xf>
    <xf numFmtId="0" fontId="35" fillId="8" borderId="0" xfId="0" applyFont="1" applyFill="1" applyBorder="1" applyAlignment="1" applyProtection="1">
      <alignment horizontal="left"/>
    </xf>
    <xf numFmtId="2" fontId="33" fillId="8" borderId="0" xfId="0" applyNumberFormat="1" applyFont="1" applyFill="1" applyBorder="1" applyAlignment="1" applyProtection="1">
      <alignment horizontal="left" wrapText="1"/>
    </xf>
    <xf numFmtId="0" fontId="35" fillId="8" borderId="0" xfId="0" applyFont="1" applyFill="1" applyBorder="1" applyAlignment="1" applyProtection="1">
      <alignment horizontal="left"/>
    </xf>
    <xf numFmtId="0" fontId="34" fillId="8" borderId="0" xfId="0" applyNumberFormat="1" applyFont="1" applyFill="1" applyAlignment="1">
      <alignment wrapText="1"/>
    </xf>
    <xf numFmtId="1" fontId="24" fillId="8" borderId="0" xfId="0" applyNumberFormat="1" applyFont="1" applyFill="1" applyBorder="1" applyAlignment="1" applyProtection="1">
      <alignment horizontal="center"/>
    </xf>
    <xf numFmtId="0" fontId="36" fillId="8" borderId="0" xfId="0" applyFont="1" applyFill="1"/>
    <xf numFmtId="0" fontId="30" fillId="8" borderId="0" xfId="0" applyFont="1" applyFill="1" applyBorder="1" applyAlignment="1" applyProtection="1">
      <alignment horizontal="center"/>
    </xf>
    <xf numFmtId="1" fontId="27" fillId="8" borderId="0" xfId="0" applyNumberFormat="1" applyFont="1" applyFill="1" applyBorder="1" applyProtection="1">
      <protection locked="0"/>
    </xf>
    <xf numFmtId="2" fontId="27" fillId="8" borderId="0" xfId="0" applyNumberFormat="1" applyFont="1" applyFill="1" applyBorder="1" applyProtection="1"/>
    <xf numFmtId="0" fontId="34" fillId="8" borderId="0" xfId="0" applyFont="1" applyFill="1" applyAlignment="1">
      <alignment horizontal="left" wrapText="1" indent="4"/>
    </xf>
    <xf numFmtId="0" fontId="28" fillId="8" borderId="0" xfId="0" applyFont="1" applyFill="1" applyBorder="1" applyAlignment="1" applyProtection="1">
      <protection locked="0"/>
    </xf>
    <xf numFmtId="0" fontId="27" fillId="8" borderId="0" xfId="0" applyFont="1" applyFill="1" applyBorder="1" applyAlignment="1" applyProtection="1">
      <protection locked="0"/>
    </xf>
    <xf numFmtId="0" fontId="24" fillId="8" borderId="0" xfId="0" applyFont="1" applyFill="1" applyBorder="1" applyAlignment="1" applyProtection="1">
      <alignment horizontal="left"/>
    </xf>
    <xf numFmtId="0" fontId="24" fillId="8" borderId="0" xfId="0" applyFont="1" applyFill="1" applyBorder="1" applyProtection="1"/>
    <xf numFmtId="1" fontId="28" fillId="8" borderId="0" xfId="0" applyNumberFormat="1" applyFont="1" applyFill="1" applyBorder="1" applyProtection="1">
      <protection locked="0"/>
    </xf>
    <xf numFmtId="0" fontId="28" fillId="8" borderId="0" xfId="0" applyFont="1" applyFill="1" applyBorder="1" applyProtection="1"/>
    <xf numFmtId="1" fontId="28" fillId="8" borderId="0" xfId="0" applyNumberFormat="1" applyFont="1" applyFill="1" applyBorder="1" applyProtection="1"/>
    <xf numFmtId="0" fontId="24" fillId="8" borderId="0" xfId="0" applyFont="1" applyFill="1" applyBorder="1" applyAlignment="1" applyProtection="1">
      <alignment horizontal="right" wrapText="1"/>
    </xf>
    <xf numFmtId="0" fontId="28" fillId="8" borderId="0" xfId="0" applyFont="1" applyFill="1" applyBorder="1" applyAlignment="1" applyProtection="1">
      <alignment wrapText="1"/>
    </xf>
    <xf numFmtId="0" fontId="24" fillId="8" borderId="0" xfId="0" applyFont="1" applyFill="1" applyBorder="1" applyAlignment="1" applyProtection="1">
      <alignment horizontal="center" wrapText="1"/>
    </xf>
    <xf numFmtId="0" fontId="27" fillId="8" borderId="0" xfId="0" applyFont="1" applyFill="1" applyBorder="1" applyAlignment="1" applyProtection="1">
      <alignment horizontal="right"/>
    </xf>
    <xf numFmtId="0" fontId="24" fillId="8" borderId="0" xfId="0" applyFont="1" applyFill="1" applyBorder="1" applyAlignment="1" applyProtection="1">
      <alignment horizontal="left" wrapText="1"/>
    </xf>
    <xf numFmtId="1" fontId="24" fillId="8" borderId="0" xfId="0" applyNumberFormat="1" applyFont="1" applyFill="1" applyBorder="1" applyAlignment="1" applyProtection="1">
      <alignment horizontal="right"/>
    </xf>
  </cellXfs>
  <cellStyles count="1">
    <cellStyle name="Normal" xfId="0" builtinId="0"/>
  </cellStyles>
  <dxfs count="0"/>
  <tableStyles count="0" defaultTableStyle="TableStyleMedium9" defaultPivotStyle="PivotStyleLight16"/>
  <colors>
    <mruColors>
      <color rgb="FF66FFFF"/>
      <color rgb="FFF5750B"/>
      <color rgb="FFFFFF99"/>
      <color rgb="FFFFFFCC"/>
      <color rgb="FF66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0</xdr:row>
      <xdr:rowOff>0</xdr:rowOff>
    </xdr:from>
    <xdr:to>
      <xdr:col>0</xdr:col>
      <xdr:colOff>1401540</xdr:colOff>
      <xdr:row>6</xdr:row>
      <xdr:rowOff>81645</xdr:rowOff>
    </xdr:to>
    <xdr:pic>
      <xdr:nvPicPr>
        <xdr:cNvPr id="4" name="Picture 3">
          <a:extLst>
            <a:ext uri="{FF2B5EF4-FFF2-40B4-BE49-F238E27FC236}">
              <a16:creationId xmlns:a16="http://schemas.microsoft.com/office/drawing/2014/main" id="{AFC5D852-B33D-4F82-83E0-5FE0DD52A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 y="0"/>
          <a:ext cx="1279076" cy="1279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993321</xdr:colOff>
      <xdr:row>1</xdr:row>
      <xdr:rowOff>40821</xdr:rowOff>
    </xdr:from>
    <xdr:to>
      <xdr:col>0</xdr:col>
      <xdr:colOff>1872117</xdr:colOff>
      <xdr:row>5</xdr:row>
      <xdr:rowOff>68035</xdr:rowOff>
    </xdr:to>
    <xdr:pic>
      <xdr:nvPicPr>
        <xdr:cNvPr id="1033" name="Picture 1" descr="DPDLOGO">
          <a:extLst>
            <a:ext uri="{FF2B5EF4-FFF2-40B4-BE49-F238E27FC236}">
              <a16:creationId xmlns:a16="http://schemas.microsoft.com/office/drawing/2014/main" id="{00000000-0008-0000-0100-00000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3321" y="204107"/>
          <a:ext cx="878796" cy="870857"/>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321"/>
  <sheetViews>
    <sheetView tabSelected="1" topLeftCell="A4" zoomScale="70" zoomScaleNormal="70" workbookViewId="0">
      <selection activeCell="C8" sqref="C8"/>
    </sheetView>
  </sheetViews>
  <sheetFormatPr defaultRowHeight="12.75" x14ac:dyDescent="0.2"/>
  <cols>
    <col min="1" max="1" width="21.7109375" style="297" customWidth="1"/>
    <col min="2" max="2" width="1.7109375" style="303" customWidth="1"/>
    <col min="3" max="3" width="130.5703125" style="302" customWidth="1"/>
    <col min="4" max="4" width="57.85546875" style="305" customWidth="1"/>
    <col min="5" max="5" width="9.85546875" style="300" bestFit="1" customWidth="1"/>
    <col min="6" max="6" width="14.7109375" style="300" bestFit="1" customWidth="1"/>
    <col min="7" max="7" width="9.85546875" style="300" bestFit="1" customWidth="1"/>
    <col min="8" max="8" width="124.7109375" style="300" bestFit="1" customWidth="1"/>
    <col min="9" max="9" width="9.85546875" style="300" bestFit="1" customWidth="1"/>
    <col min="10" max="10" width="14.42578125" style="300" customWidth="1"/>
    <col min="11" max="11" width="8.7109375" style="300" customWidth="1"/>
    <col min="12" max="12" width="5.7109375" style="301" customWidth="1"/>
    <col min="13" max="16384" width="9.140625" style="302"/>
  </cols>
  <sheetData>
    <row r="2" spans="1:20" ht="27.75" x14ac:dyDescent="0.4">
      <c r="B2" s="298" t="s">
        <v>240</v>
      </c>
      <c r="C2" s="299" t="s">
        <v>279</v>
      </c>
      <c r="D2" s="299"/>
      <c r="E2" s="299"/>
      <c r="F2" s="299"/>
    </row>
    <row r="3" spans="1:20" ht="15" x14ac:dyDescent="0.25">
      <c r="C3" s="304"/>
      <c r="E3" s="304"/>
      <c r="F3" s="304"/>
    </row>
    <row r="4" spans="1:20" x14ac:dyDescent="0.2">
      <c r="A4" s="306"/>
      <c r="B4" s="307"/>
    </row>
    <row r="5" spans="1:20" x14ac:dyDescent="0.2">
      <c r="A5" s="308"/>
    </row>
    <row r="7" spans="1:20" x14ac:dyDescent="0.2">
      <c r="A7" s="309"/>
      <c r="B7" s="310"/>
      <c r="C7" s="311"/>
      <c r="D7" s="312"/>
      <c r="E7" s="313"/>
      <c r="F7" s="313"/>
      <c r="M7" s="311"/>
      <c r="N7" s="311"/>
      <c r="O7" s="311"/>
      <c r="P7" s="311"/>
      <c r="Q7" s="311"/>
      <c r="R7" s="311"/>
      <c r="S7" s="311"/>
      <c r="T7" s="311"/>
    </row>
    <row r="8" spans="1:20" ht="84" x14ac:dyDescent="0.35">
      <c r="A8" s="314"/>
      <c r="B8" s="310"/>
      <c r="C8" s="315" t="s">
        <v>280</v>
      </c>
      <c r="D8" s="312"/>
      <c r="E8" s="313"/>
      <c r="F8" s="313"/>
      <c r="M8" s="316"/>
      <c r="N8" s="317"/>
      <c r="O8" s="317"/>
      <c r="P8" s="317"/>
      <c r="Q8" s="311"/>
      <c r="R8" s="311"/>
      <c r="S8" s="311"/>
      <c r="T8" s="311"/>
    </row>
    <row r="9" spans="1:20" ht="12.75" customHeight="1" x14ac:dyDescent="0.35">
      <c r="A9" s="314"/>
      <c r="B9" s="310"/>
      <c r="C9" s="315"/>
      <c r="D9" s="312"/>
      <c r="E9" s="313"/>
      <c r="F9" s="313"/>
      <c r="M9" s="318"/>
      <c r="N9" s="319"/>
      <c r="O9" s="319"/>
      <c r="P9" s="319"/>
      <c r="Q9" s="311"/>
      <c r="R9" s="311"/>
      <c r="S9" s="311"/>
      <c r="T9" s="311"/>
    </row>
    <row r="10" spans="1:20" ht="101.25" customHeight="1" x14ac:dyDescent="0.35">
      <c r="A10" s="314"/>
      <c r="B10" s="310"/>
      <c r="C10" s="320" t="s">
        <v>254</v>
      </c>
      <c r="D10" s="312"/>
      <c r="E10" s="313"/>
      <c r="F10" s="313"/>
      <c r="H10" s="320"/>
      <c r="M10" s="318"/>
      <c r="N10" s="319"/>
      <c r="O10" s="319"/>
      <c r="P10" s="319"/>
      <c r="Q10" s="311"/>
      <c r="R10" s="311"/>
      <c r="S10" s="311"/>
      <c r="T10" s="311"/>
    </row>
    <row r="11" spans="1:20" x14ac:dyDescent="0.2">
      <c r="A11" s="309"/>
      <c r="B11" s="310"/>
      <c r="C11" s="311"/>
      <c r="D11" s="312"/>
      <c r="E11" s="321"/>
      <c r="F11" s="313"/>
      <c r="M11" s="311"/>
      <c r="N11" s="311"/>
      <c r="O11" s="311"/>
      <c r="P11" s="311"/>
      <c r="Q11" s="311"/>
      <c r="R11" s="311"/>
      <c r="S11" s="311"/>
      <c r="T11" s="311"/>
    </row>
    <row r="12" spans="1:20" ht="21" x14ac:dyDescent="0.35">
      <c r="A12" s="312"/>
      <c r="B12" s="310"/>
      <c r="C12" s="322" t="s">
        <v>255</v>
      </c>
      <c r="D12" s="323"/>
      <c r="E12" s="321"/>
      <c r="F12" s="313"/>
      <c r="G12" s="313"/>
      <c r="H12" s="313"/>
      <c r="I12" s="313"/>
      <c r="J12" s="313"/>
      <c r="M12" s="311"/>
      <c r="N12" s="311"/>
      <c r="O12" s="311"/>
      <c r="P12" s="311"/>
      <c r="Q12" s="311"/>
      <c r="R12" s="311"/>
      <c r="S12" s="311"/>
      <c r="T12" s="311"/>
    </row>
    <row r="13" spans="1:20" x14ac:dyDescent="0.2">
      <c r="A13" s="312"/>
      <c r="B13" s="310"/>
      <c r="C13" s="311"/>
      <c r="D13" s="323"/>
      <c r="E13" s="324"/>
      <c r="I13" s="313"/>
      <c r="J13" s="313"/>
      <c r="M13" s="311"/>
      <c r="N13" s="325"/>
      <c r="O13" s="311"/>
      <c r="P13" s="311"/>
      <c r="Q13" s="311"/>
      <c r="R13" s="311"/>
      <c r="S13" s="311"/>
      <c r="T13" s="311"/>
    </row>
    <row r="14" spans="1:20" ht="33.75" x14ac:dyDescent="0.2">
      <c r="A14" s="312"/>
      <c r="B14" s="310"/>
      <c r="C14" s="326" t="s">
        <v>267</v>
      </c>
      <c r="D14" s="323"/>
      <c r="E14" s="324"/>
      <c r="I14" s="313"/>
      <c r="J14" s="313"/>
      <c r="M14" s="311"/>
      <c r="N14" s="325"/>
      <c r="O14" s="311"/>
      <c r="P14" s="311"/>
      <c r="Q14" s="311"/>
      <c r="R14" s="311"/>
      <c r="S14" s="311"/>
      <c r="T14" s="311"/>
    </row>
    <row r="15" spans="1:20" x14ac:dyDescent="0.2">
      <c r="A15" s="312"/>
      <c r="B15" s="310"/>
      <c r="C15" s="327"/>
      <c r="D15" s="328"/>
      <c r="E15" s="324"/>
      <c r="I15" s="313"/>
      <c r="J15" s="313"/>
      <c r="M15" s="311"/>
      <c r="N15" s="325"/>
      <c r="O15" s="311"/>
      <c r="P15" s="311"/>
      <c r="Q15" s="311"/>
      <c r="R15" s="311"/>
      <c r="S15" s="311"/>
      <c r="T15" s="311"/>
    </row>
    <row r="16" spans="1:20" ht="33.75" x14ac:dyDescent="0.2">
      <c r="A16" s="312"/>
      <c r="B16" s="310"/>
      <c r="C16" s="326" t="s">
        <v>268</v>
      </c>
      <c r="D16" s="323"/>
      <c r="F16" s="313"/>
      <c r="I16" s="313"/>
      <c r="J16" s="313"/>
      <c r="K16" s="313"/>
      <c r="L16" s="329"/>
      <c r="M16" s="330"/>
      <c r="N16" s="311"/>
      <c r="O16" s="311"/>
      <c r="P16" s="311"/>
      <c r="Q16" s="311"/>
      <c r="R16" s="311"/>
      <c r="S16" s="311"/>
      <c r="T16" s="311"/>
    </row>
    <row r="17" spans="1:20" x14ac:dyDescent="0.2">
      <c r="A17" s="312"/>
      <c r="B17" s="310"/>
      <c r="C17" s="311"/>
      <c r="D17" s="323"/>
      <c r="L17" s="329"/>
      <c r="M17" s="311"/>
      <c r="N17" s="311"/>
      <c r="O17" s="311"/>
      <c r="P17" s="311"/>
      <c r="Q17" s="311"/>
      <c r="R17" s="311"/>
      <c r="S17" s="311"/>
      <c r="T17" s="311"/>
    </row>
    <row r="18" spans="1:20" ht="33.75" x14ac:dyDescent="0.2">
      <c r="A18" s="312"/>
      <c r="B18" s="310"/>
      <c r="C18" s="326" t="s">
        <v>269</v>
      </c>
      <c r="D18" s="323"/>
      <c r="E18" s="313"/>
      <c r="F18" s="313"/>
      <c r="G18" s="321"/>
      <c r="H18" s="313"/>
      <c r="I18" s="313"/>
      <c r="M18" s="311"/>
      <c r="N18" s="311"/>
      <c r="O18" s="311"/>
      <c r="P18" s="311"/>
      <c r="Q18" s="311"/>
      <c r="R18" s="311"/>
      <c r="S18" s="311"/>
      <c r="T18" s="311"/>
    </row>
    <row r="19" spans="1:20" x14ac:dyDescent="0.2">
      <c r="A19" s="312"/>
      <c r="B19" s="310"/>
      <c r="C19" s="311"/>
      <c r="D19" s="323"/>
      <c r="E19" s="324"/>
      <c r="G19" s="324"/>
      <c r="I19" s="324"/>
      <c r="M19" s="311"/>
      <c r="N19" s="311"/>
      <c r="O19" s="311"/>
      <c r="P19" s="311"/>
      <c r="Q19" s="311"/>
      <c r="R19" s="311"/>
      <c r="S19" s="311"/>
      <c r="T19" s="311"/>
    </row>
    <row r="20" spans="1:20" ht="21" x14ac:dyDescent="0.35">
      <c r="A20" s="309"/>
      <c r="B20" s="310"/>
      <c r="C20" s="322" t="s">
        <v>256</v>
      </c>
      <c r="D20" s="323"/>
      <c r="E20" s="324"/>
      <c r="G20" s="324"/>
      <c r="I20" s="324"/>
      <c r="M20" s="311"/>
      <c r="N20" s="311"/>
      <c r="O20" s="311"/>
      <c r="P20" s="311"/>
      <c r="Q20" s="311"/>
      <c r="R20" s="311"/>
      <c r="S20" s="311"/>
      <c r="T20" s="311"/>
    </row>
    <row r="21" spans="1:20" x14ac:dyDescent="0.2">
      <c r="A21" s="309"/>
      <c r="B21" s="310"/>
      <c r="C21" s="311"/>
      <c r="D21" s="323"/>
      <c r="E21" s="324"/>
      <c r="G21" s="324"/>
      <c r="I21" s="324"/>
      <c r="M21" s="311"/>
      <c r="N21" s="311"/>
      <c r="O21" s="311"/>
      <c r="P21" s="311"/>
      <c r="Q21" s="311"/>
      <c r="R21" s="311"/>
      <c r="S21" s="311"/>
      <c r="T21" s="311"/>
    </row>
    <row r="22" spans="1:20" ht="42" x14ac:dyDescent="0.35">
      <c r="A22" s="309"/>
      <c r="B22" s="310"/>
      <c r="C22" s="326" t="s">
        <v>257</v>
      </c>
      <c r="D22" s="323"/>
      <c r="E22" s="324"/>
      <c r="G22" s="324"/>
      <c r="I22" s="324"/>
      <c r="M22" s="311"/>
      <c r="N22" s="311"/>
      <c r="O22" s="311"/>
      <c r="P22" s="311"/>
      <c r="Q22" s="311"/>
      <c r="R22" s="311"/>
      <c r="S22" s="311"/>
      <c r="T22" s="311"/>
    </row>
    <row r="23" spans="1:20" ht="21" x14ac:dyDescent="0.35">
      <c r="A23" s="309"/>
      <c r="B23" s="310"/>
      <c r="C23" s="326" t="s">
        <v>270</v>
      </c>
      <c r="D23" s="323"/>
      <c r="E23" s="324"/>
      <c r="G23" s="324"/>
      <c r="I23" s="324"/>
      <c r="M23" s="311"/>
      <c r="N23" s="311"/>
      <c r="O23" s="311"/>
      <c r="P23" s="311"/>
      <c r="Q23" s="311"/>
      <c r="R23" s="311"/>
      <c r="S23" s="311"/>
      <c r="T23" s="311"/>
    </row>
    <row r="24" spans="1:20" ht="63" customHeight="1" x14ac:dyDescent="0.35">
      <c r="A24" s="309"/>
      <c r="B24" s="310"/>
      <c r="C24" s="326" t="s">
        <v>271</v>
      </c>
      <c r="D24" s="323"/>
      <c r="E24" s="324"/>
      <c r="G24" s="324"/>
      <c r="I24" s="324"/>
      <c r="M24" s="311"/>
      <c r="N24" s="311"/>
      <c r="O24" s="311"/>
      <c r="P24" s="311"/>
      <c r="Q24" s="311"/>
      <c r="R24" s="311"/>
      <c r="S24" s="311"/>
      <c r="T24" s="311"/>
    </row>
    <row r="25" spans="1:20" ht="42" x14ac:dyDescent="0.35">
      <c r="A25" s="309"/>
      <c r="B25" s="310"/>
      <c r="C25" s="326" t="s">
        <v>272</v>
      </c>
      <c r="D25" s="323"/>
      <c r="E25" s="324"/>
      <c r="G25" s="324"/>
      <c r="I25" s="324"/>
      <c r="M25" s="311"/>
      <c r="N25" s="311"/>
      <c r="O25" s="311"/>
      <c r="P25" s="311"/>
      <c r="Q25" s="311"/>
      <c r="R25" s="311"/>
      <c r="S25" s="311"/>
      <c r="T25" s="311"/>
    </row>
    <row r="26" spans="1:20" ht="84.75" customHeight="1" x14ac:dyDescent="0.35">
      <c r="A26" s="309"/>
      <c r="B26" s="310"/>
      <c r="C26" s="326" t="s">
        <v>273</v>
      </c>
      <c r="D26" s="323"/>
      <c r="E26" s="324"/>
      <c r="G26" s="324"/>
      <c r="I26" s="324"/>
      <c r="M26" s="311"/>
      <c r="N26" s="311"/>
      <c r="O26" s="311"/>
      <c r="P26" s="311"/>
      <c r="Q26" s="311"/>
      <c r="R26" s="311"/>
      <c r="S26" s="311"/>
      <c r="T26" s="311"/>
    </row>
    <row r="27" spans="1:20" x14ac:dyDescent="0.2">
      <c r="A27" s="309"/>
      <c r="B27" s="310"/>
      <c r="C27" s="311"/>
      <c r="D27" s="323"/>
      <c r="E27" s="331"/>
      <c r="G27" s="324"/>
      <c r="I27" s="324"/>
      <c r="M27" s="311"/>
      <c r="N27" s="311"/>
      <c r="O27" s="311"/>
      <c r="P27" s="311"/>
      <c r="Q27" s="311"/>
      <c r="R27" s="311"/>
      <c r="S27" s="311"/>
      <c r="T27" s="311"/>
    </row>
    <row r="28" spans="1:20" ht="21" x14ac:dyDescent="0.35">
      <c r="A28" s="309"/>
      <c r="B28" s="310"/>
      <c r="C28" s="322" t="s">
        <v>274</v>
      </c>
      <c r="D28" s="323"/>
      <c r="E28" s="331"/>
      <c r="G28" s="324"/>
      <c r="I28" s="324"/>
      <c r="M28" s="311"/>
      <c r="N28" s="311"/>
      <c r="O28" s="311"/>
      <c r="P28" s="311"/>
      <c r="Q28" s="311"/>
      <c r="R28" s="311"/>
      <c r="S28" s="311"/>
      <c r="T28" s="311"/>
    </row>
    <row r="29" spans="1:20" ht="12.75" customHeight="1" x14ac:dyDescent="0.35">
      <c r="A29" s="309"/>
      <c r="B29" s="310"/>
      <c r="C29" s="322"/>
      <c r="D29" s="323"/>
      <c r="E29" s="331"/>
      <c r="G29" s="324"/>
      <c r="I29" s="324"/>
      <c r="M29" s="311"/>
      <c r="N29" s="311"/>
      <c r="O29" s="311"/>
      <c r="P29" s="311"/>
      <c r="Q29" s="311"/>
      <c r="R29" s="311"/>
      <c r="S29" s="311"/>
      <c r="T29" s="311"/>
    </row>
    <row r="30" spans="1:20" ht="21" x14ac:dyDescent="0.35">
      <c r="A30" s="309"/>
      <c r="B30" s="310"/>
      <c r="C30" s="326" t="s">
        <v>258</v>
      </c>
      <c r="D30" s="323"/>
      <c r="E30" s="331"/>
      <c r="G30" s="324"/>
      <c r="I30" s="324"/>
      <c r="M30" s="311"/>
      <c r="N30" s="311"/>
      <c r="O30" s="311"/>
      <c r="P30" s="311"/>
      <c r="Q30" s="311"/>
      <c r="R30" s="311"/>
      <c r="S30" s="311"/>
      <c r="T30" s="311"/>
    </row>
    <row r="31" spans="1:20" ht="12.75" customHeight="1" x14ac:dyDescent="0.35">
      <c r="A31" s="309"/>
      <c r="B31" s="310"/>
      <c r="C31" s="322"/>
      <c r="D31" s="323"/>
      <c r="E31" s="331"/>
      <c r="G31" s="324"/>
      <c r="I31" s="324"/>
      <c r="M31" s="311"/>
      <c r="N31" s="311"/>
      <c r="O31" s="311"/>
      <c r="P31" s="311"/>
      <c r="Q31" s="311"/>
      <c r="R31" s="311"/>
      <c r="S31" s="311"/>
      <c r="T31" s="311"/>
    </row>
    <row r="32" spans="1:20" ht="42" x14ac:dyDescent="0.35">
      <c r="A32" s="309"/>
      <c r="B32" s="310"/>
      <c r="C32" s="326" t="s">
        <v>275</v>
      </c>
      <c r="D32" s="323"/>
      <c r="E32" s="331"/>
      <c r="G32" s="324"/>
      <c r="I32" s="324"/>
      <c r="M32" s="311"/>
      <c r="N32" s="311"/>
      <c r="O32" s="311"/>
      <c r="P32" s="311"/>
      <c r="Q32" s="311"/>
      <c r="R32" s="311"/>
      <c r="S32" s="311"/>
      <c r="T32" s="311"/>
    </row>
    <row r="33" spans="1:20" ht="12.75" customHeight="1" x14ac:dyDescent="0.35">
      <c r="A33" s="309"/>
      <c r="B33" s="310"/>
      <c r="C33" s="322"/>
      <c r="D33" s="323"/>
      <c r="E33" s="331"/>
      <c r="G33" s="324"/>
      <c r="I33" s="324"/>
      <c r="M33" s="311"/>
      <c r="N33" s="311"/>
      <c r="O33" s="311"/>
      <c r="P33" s="311"/>
      <c r="Q33" s="311"/>
      <c r="R33" s="311"/>
      <c r="S33" s="311"/>
      <c r="T33" s="311"/>
    </row>
    <row r="34" spans="1:20" ht="33.75" x14ac:dyDescent="0.2">
      <c r="A34" s="309"/>
      <c r="B34" s="310"/>
      <c r="C34" s="326" t="s">
        <v>276</v>
      </c>
      <c r="D34" s="323"/>
      <c r="E34" s="331"/>
      <c r="G34" s="324"/>
      <c r="I34" s="324"/>
      <c r="M34" s="311"/>
      <c r="N34" s="311"/>
      <c r="O34" s="311"/>
      <c r="P34" s="311"/>
      <c r="Q34" s="311"/>
      <c r="R34" s="311"/>
      <c r="S34" s="311"/>
      <c r="T34" s="311"/>
    </row>
    <row r="35" spans="1:20" ht="12.75" customHeight="1" x14ac:dyDescent="0.35">
      <c r="A35" s="309"/>
      <c r="B35" s="310"/>
      <c r="C35" s="322"/>
      <c r="D35" s="323"/>
      <c r="E35" s="331"/>
      <c r="G35" s="324"/>
      <c r="I35" s="324"/>
      <c r="M35" s="311"/>
      <c r="N35" s="311"/>
      <c r="O35" s="311"/>
      <c r="P35" s="311"/>
      <c r="Q35" s="311"/>
      <c r="R35" s="311"/>
      <c r="S35" s="311"/>
      <c r="T35" s="311"/>
    </row>
    <row r="36" spans="1:20" ht="33.75" x14ac:dyDescent="0.2">
      <c r="A36" s="309"/>
      <c r="B36" s="310"/>
      <c r="C36" s="326" t="s">
        <v>277</v>
      </c>
      <c r="D36" s="323"/>
      <c r="E36" s="331"/>
      <c r="G36" s="324"/>
      <c r="I36" s="324"/>
      <c r="M36" s="311"/>
      <c r="N36" s="311"/>
      <c r="O36" s="311"/>
      <c r="P36" s="311"/>
      <c r="Q36" s="311"/>
      <c r="R36" s="311"/>
      <c r="S36" s="311"/>
      <c r="T36" s="311"/>
    </row>
    <row r="37" spans="1:20" ht="12.75" customHeight="1" x14ac:dyDescent="0.35">
      <c r="A37" s="309"/>
      <c r="B37" s="310"/>
      <c r="C37" s="322"/>
      <c r="D37" s="323"/>
      <c r="E37" s="331"/>
      <c r="G37" s="324"/>
      <c r="I37" s="324"/>
      <c r="M37" s="311"/>
      <c r="N37" s="311"/>
      <c r="O37" s="311"/>
      <c r="P37" s="311"/>
      <c r="Q37" s="311"/>
      <c r="R37" s="311"/>
      <c r="S37" s="311"/>
      <c r="T37" s="311"/>
    </row>
    <row r="38" spans="1:20" ht="84" x14ac:dyDescent="0.35">
      <c r="A38" s="309"/>
      <c r="B38" s="310"/>
      <c r="C38" s="315" t="s">
        <v>259</v>
      </c>
      <c r="D38" s="323"/>
      <c r="E38" s="331"/>
      <c r="G38" s="324"/>
      <c r="I38" s="324"/>
      <c r="M38" s="311"/>
      <c r="N38" s="311"/>
      <c r="O38" s="311"/>
      <c r="P38" s="311"/>
      <c r="Q38" s="311"/>
      <c r="R38" s="311"/>
      <c r="S38" s="311"/>
      <c r="T38" s="311"/>
    </row>
    <row r="39" spans="1:20" x14ac:dyDescent="0.2">
      <c r="A39" s="309"/>
      <c r="B39" s="310"/>
      <c r="C39" s="311"/>
      <c r="D39" s="323"/>
      <c r="E39" s="324"/>
      <c r="G39" s="324"/>
      <c r="I39" s="324"/>
      <c r="M39" s="311"/>
      <c r="N39" s="311"/>
      <c r="O39" s="311"/>
      <c r="P39" s="311"/>
      <c r="Q39" s="311"/>
      <c r="R39" s="311"/>
      <c r="S39" s="311"/>
      <c r="T39" s="311"/>
    </row>
    <row r="40" spans="1:20" ht="81.75" customHeight="1" x14ac:dyDescent="0.35">
      <c r="A40" s="309"/>
      <c r="B40" s="310"/>
      <c r="C40" s="315" t="s">
        <v>241</v>
      </c>
      <c r="D40" s="323"/>
      <c r="E40" s="324"/>
      <c r="G40" s="324"/>
      <c r="I40" s="324"/>
      <c r="M40" s="311"/>
      <c r="N40" s="311"/>
      <c r="O40" s="311"/>
      <c r="P40" s="311"/>
      <c r="Q40" s="311"/>
      <c r="R40" s="311"/>
      <c r="S40" s="311"/>
      <c r="T40" s="311"/>
    </row>
    <row r="41" spans="1:20" x14ac:dyDescent="0.2">
      <c r="A41" s="309"/>
      <c r="B41" s="310"/>
      <c r="C41" s="311"/>
      <c r="D41" s="323"/>
      <c r="E41" s="324"/>
      <c r="G41" s="324"/>
      <c r="I41" s="324"/>
      <c r="M41" s="311"/>
      <c r="N41" s="311"/>
      <c r="O41" s="311"/>
      <c r="P41" s="311"/>
      <c r="Q41" s="311"/>
      <c r="R41" s="311"/>
      <c r="S41" s="311"/>
      <c r="T41" s="311"/>
    </row>
    <row r="42" spans="1:20" ht="33.75" x14ac:dyDescent="0.2">
      <c r="A42" s="309"/>
      <c r="B42" s="310"/>
      <c r="C42" s="315" t="s">
        <v>278</v>
      </c>
      <c r="D42" s="323"/>
      <c r="E42" s="324"/>
      <c r="G42" s="324"/>
      <c r="I42" s="324"/>
      <c r="M42" s="311"/>
      <c r="N42" s="311"/>
      <c r="O42" s="311"/>
      <c r="P42" s="311"/>
      <c r="Q42" s="311"/>
      <c r="R42" s="311"/>
      <c r="S42" s="311"/>
      <c r="T42" s="311"/>
    </row>
    <row r="43" spans="1:20" x14ac:dyDescent="0.2">
      <c r="A43" s="309"/>
      <c r="B43" s="310"/>
      <c r="C43" s="332"/>
      <c r="D43" s="323"/>
      <c r="E43" s="324"/>
      <c r="G43" s="324"/>
      <c r="I43" s="324"/>
      <c r="M43" s="311"/>
      <c r="N43" s="311"/>
      <c r="O43" s="311"/>
      <c r="P43" s="311"/>
      <c r="Q43" s="311"/>
      <c r="R43" s="311"/>
      <c r="S43" s="311"/>
      <c r="T43" s="311"/>
    </row>
    <row r="44" spans="1:20" x14ac:dyDescent="0.2">
      <c r="A44" s="309"/>
      <c r="B44" s="310"/>
      <c r="C44" s="311"/>
      <c r="D44" s="323"/>
      <c r="E44" s="324"/>
      <c r="G44" s="324"/>
      <c r="I44" s="324"/>
      <c r="M44" s="311"/>
      <c r="N44" s="311"/>
      <c r="O44" s="311"/>
      <c r="P44" s="311"/>
      <c r="Q44" s="311"/>
      <c r="R44" s="311"/>
      <c r="S44" s="311"/>
      <c r="T44" s="311"/>
    </row>
    <row r="45" spans="1:20" x14ac:dyDescent="0.2">
      <c r="A45" s="309"/>
      <c r="B45" s="310"/>
      <c r="C45" s="311"/>
      <c r="D45" s="323"/>
      <c r="E45" s="324"/>
      <c r="G45" s="324"/>
      <c r="I45" s="324"/>
      <c r="M45" s="311"/>
      <c r="N45" s="311"/>
      <c r="O45" s="311"/>
      <c r="P45" s="311"/>
      <c r="Q45" s="311"/>
      <c r="R45" s="311"/>
      <c r="S45" s="311"/>
      <c r="T45" s="311"/>
    </row>
    <row r="46" spans="1:20" x14ac:dyDescent="0.2">
      <c r="A46" s="309"/>
      <c r="B46" s="310"/>
      <c r="C46" s="311"/>
      <c r="D46" s="323"/>
      <c r="E46" s="324"/>
      <c r="G46" s="324"/>
      <c r="I46" s="324"/>
      <c r="M46" s="311"/>
      <c r="N46" s="311"/>
      <c r="O46" s="311"/>
      <c r="P46" s="311"/>
      <c r="Q46" s="311"/>
      <c r="R46" s="311"/>
      <c r="S46" s="311"/>
      <c r="T46" s="311"/>
    </row>
    <row r="47" spans="1:20" x14ac:dyDescent="0.2">
      <c r="A47" s="309"/>
      <c r="B47" s="310"/>
      <c r="C47" s="311"/>
      <c r="D47" s="323"/>
      <c r="E47" s="324"/>
      <c r="G47" s="324"/>
      <c r="I47" s="324"/>
      <c r="M47" s="311"/>
      <c r="N47" s="311"/>
      <c r="O47" s="311"/>
      <c r="P47" s="311"/>
      <c r="Q47" s="311"/>
      <c r="R47" s="311"/>
      <c r="S47" s="311"/>
      <c r="T47" s="311"/>
    </row>
    <row r="48" spans="1:20" x14ac:dyDescent="0.2">
      <c r="A48" s="309"/>
      <c r="B48" s="310"/>
      <c r="C48" s="311"/>
      <c r="D48" s="323"/>
      <c r="E48" s="324"/>
      <c r="G48" s="324"/>
      <c r="I48" s="324"/>
      <c r="M48" s="311"/>
      <c r="N48" s="311"/>
      <c r="O48" s="311"/>
      <c r="P48" s="311"/>
      <c r="Q48" s="311"/>
      <c r="R48" s="311"/>
      <c r="S48" s="311"/>
      <c r="T48" s="311"/>
    </row>
    <row r="49" spans="1:20" x14ac:dyDescent="0.2">
      <c r="A49" s="309"/>
      <c r="B49" s="310"/>
      <c r="C49" s="311"/>
      <c r="D49" s="323"/>
      <c r="E49" s="324"/>
      <c r="F49" s="333"/>
      <c r="G49" s="324"/>
      <c r="H49" s="333"/>
      <c r="I49" s="324"/>
      <c r="J49" s="333"/>
      <c r="M49" s="311"/>
      <c r="N49" s="311"/>
      <c r="O49" s="311"/>
      <c r="P49" s="311"/>
      <c r="Q49" s="311"/>
      <c r="R49" s="311"/>
      <c r="S49" s="311"/>
      <c r="T49" s="311"/>
    </row>
    <row r="50" spans="1:20" x14ac:dyDescent="0.2">
      <c r="A50" s="309"/>
      <c r="B50" s="310"/>
      <c r="C50" s="311"/>
      <c r="D50" s="323"/>
      <c r="E50" s="324"/>
      <c r="G50" s="324"/>
      <c r="I50" s="324"/>
      <c r="M50" s="311"/>
      <c r="N50" s="311"/>
      <c r="O50" s="311"/>
      <c r="P50" s="311"/>
      <c r="Q50" s="311"/>
      <c r="R50" s="311"/>
      <c r="S50" s="311"/>
      <c r="T50" s="311"/>
    </row>
    <row r="51" spans="1:20" x14ac:dyDescent="0.2">
      <c r="A51" s="309"/>
      <c r="B51" s="310"/>
      <c r="C51" s="330"/>
      <c r="D51" s="323"/>
      <c r="E51" s="324"/>
      <c r="G51" s="324"/>
      <c r="I51" s="324"/>
      <c r="M51" s="311"/>
      <c r="N51" s="311"/>
      <c r="O51" s="311"/>
      <c r="P51" s="311"/>
      <c r="Q51" s="311"/>
      <c r="R51" s="311"/>
      <c r="S51" s="311"/>
      <c r="T51" s="311"/>
    </row>
    <row r="52" spans="1:20" x14ac:dyDescent="0.2">
      <c r="A52" s="309"/>
      <c r="B52" s="310"/>
      <c r="C52" s="311"/>
      <c r="D52" s="323"/>
      <c r="E52" s="324"/>
      <c r="G52" s="324"/>
      <c r="I52" s="324"/>
      <c r="M52" s="311"/>
      <c r="N52" s="311"/>
      <c r="O52" s="311"/>
      <c r="P52" s="311"/>
      <c r="Q52" s="311"/>
      <c r="R52" s="311"/>
      <c r="S52" s="311"/>
      <c r="T52" s="311"/>
    </row>
    <row r="53" spans="1:20" x14ac:dyDescent="0.2">
      <c r="A53" s="309"/>
      <c r="B53" s="310"/>
      <c r="C53" s="311"/>
      <c r="D53" s="323"/>
      <c r="E53" s="324"/>
      <c r="G53" s="324"/>
      <c r="I53" s="324"/>
      <c r="M53" s="311"/>
      <c r="N53" s="311"/>
      <c r="O53" s="311"/>
      <c r="P53" s="311"/>
      <c r="Q53" s="311"/>
      <c r="R53" s="311"/>
      <c r="S53" s="311"/>
      <c r="T53" s="311"/>
    </row>
    <row r="54" spans="1:20" x14ac:dyDescent="0.2">
      <c r="A54" s="309"/>
      <c r="B54" s="310"/>
      <c r="C54" s="311"/>
      <c r="D54" s="323"/>
      <c r="E54" s="324"/>
      <c r="G54" s="324"/>
      <c r="I54" s="324"/>
      <c r="M54" s="311"/>
      <c r="N54" s="311"/>
      <c r="O54" s="311"/>
      <c r="P54" s="311"/>
      <c r="Q54" s="311"/>
      <c r="R54" s="311"/>
      <c r="S54" s="311"/>
      <c r="T54" s="311"/>
    </row>
    <row r="55" spans="1:20" x14ac:dyDescent="0.2">
      <c r="A55" s="309"/>
      <c r="B55" s="310"/>
      <c r="C55" s="311"/>
      <c r="D55" s="323"/>
      <c r="E55" s="324"/>
      <c r="G55" s="324"/>
      <c r="I55" s="324"/>
      <c r="M55" s="311"/>
      <c r="N55" s="311"/>
      <c r="O55" s="311"/>
      <c r="P55" s="311"/>
      <c r="Q55" s="311"/>
      <c r="R55" s="311"/>
      <c r="S55" s="311"/>
      <c r="T55" s="311"/>
    </row>
    <row r="56" spans="1:20" x14ac:dyDescent="0.2">
      <c r="A56" s="309"/>
      <c r="B56" s="310"/>
      <c r="C56" s="311"/>
      <c r="D56" s="323"/>
      <c r="E56" s="324"/>
      <c r="G56" s="324"/>
      <c r="I56" s="324"/>
      <c r="M56" s="311"/>
      <c r="N56" s="311"/>
      <c r="O56" s="311"/>
      <c r="P56" s="311"/>
      <c r="Q56" s="311"/>
      <c r="R56" s="311"/>
      <c r="S56" s="311"/>
      <c r="T56" s="311"/>
    </row>
    <row r="57" spans="1:20" x14ac:dyDescent="0.2">
      <c r="A57" s="309"/>
      <c r="B57" s="310"/>
      <c r="C57" s="311"/>
      <c r="D57" s="323"/>
      <c r="E57" s="324"/>
      <c r="G57" s="324"/>
      <c r="I57" s="324"/>
      <c r="M57" s="311"/>
      <c r="N57" s="311"/>
      <c r="O57" s="311"/>
      <c r="P57" s="311"/>
      <c r="Q57" s="311"/>
      <c r="R57" s="311"/>
      <c r="S57" s="311"/>
      <c r="T57" s="311"/>
    </row>
    <row r="58" spans="1:20" x14ac:dyDescent="0.2">
      <c r="A58" s="309"/>
      <c r="B58" s="310"/>
      <c r="C58" s="332"/>
      <c r="D58" s="323"/>
      <c r="E58" s="324"/>
      <c r="G58" s="324"/>
      <c r="I58" s="324"/>
      <c r="M58" s="311"/>
      <c r="N58" s="311"/>
      <c r="O58" s="311"/>
      <c r="P58" s="311"/>
      <c r="Q58" s="311"/>
      <c r="R58" s="311"/>
      <c r="S58" s="311"/>
      <c r="T58" s="311"/>
    </row>
    <row r="59" spans="1:20" x14ac:dyDescent="0.2">
      <c r="A59" s="309"/>
      <c r="B59" s="310"/>
      <c r="C59" s="311"/>
      <c r="D59" s="323"/>
      <c r="E59" s="324"/>
      <c r="G59" s="324"/>
      <c r="I59" s="324"/>
      <c r="M59" s="311"/>
      <c r="N59" s="311"/>
      <c r="O59" s="311"/>
      <c r="P59" s="311"/>
      <c r="Q59" s="311"/>
      <c r="R59" s="311"/>
      <c r="S59" s="311"/>
      <c r="T59" s="311"/>
    </row>
    <row r="60" spans="1:20" x14ac:dyDescent="0.2">
      <c r="A60" s="309"/>
      <c r="B60" s="310"/>
      <c r="C60" s="327"/>
      <c r="D60" s="328"/>
      <c r="E60" s="324"/>
      <c r="G60" s="324"/>
      <c r="I60" s="324"/>
      <c r="M60" s="311"/>
      <c r="N60" s="311"/>
      <c r="O60" s="311"/>
      <c r="P60" s="311"/>
      <c r="Q60" s="311"/>
      <c r="R60" s="311"/>
      <c r="S60" s="311"/>
      <c r="T60" s="311"/>
    </row>
    <row r="61" spans="1:20" x14ac:dyDescent="0.2">
      <c r="A61" s="309"/>
      <c r="B61" s="310"/>
      <c r="C61" s="327"/>
      <c r="D61" s="328"/>
      <c r="E61" s="324"/>
      <c r="G61" s="324"/>
      <c r="I61" s="324"/>
      <c r="M61" s="311"/>
      <c r="N61" s="311"/>
      <c r="O61" s="311"/>
      <c r="P61" s="311"/>
      <c r="Q61" s="311"/>
      <c r="R61" s="311"/>
      <c r="S61" s="311"/>
      <c r="T61" s="311"/>
    </row>
    <row r="62" spans="1:20" x14ac:dyDescent="0.2">
      <c r="A62" s="309"/>
      <c r="B62" s="310"/>
      <c r="C62" s="311"/>
      <c r="D62" s="323"/>
      <c r="F62" s="313"/>
      <c r="H62" s="313"/>
      <c r="J62" s="313"/>
      <c r="K62" s="313"/>
      <c r="L62" s="329"/>
      <c r="M62" s="330"/>
      <c r="N62" s="311"/>
      <c r="O62" s="311"/>
      <c r="P62" s="311"/>
      <c r="Q62" s="311"/>
      <c r="R62" s="311"/>
      <c r="S62" s="311"/>
      <c r="T62" s="311"/>
    </row>
    <row r="63" spans="1:20" x14ac:dyDescent="0.2">
      <c r="A63" s="309"/>
      <c r="B63" s="310"/>
      <c r="C63" s="311"/>
      <c r="D63" s="323"/>
      <c r="F63" s="313"/>
      <c r="L63" s="329"/>
      <c r="M63" s="311"/>
      <c r="N63" s="311"/>
      <c r="O63" s="311"/>
      <c r="P63" s="311"/>
      <c r="Q63" s="311"/>
      <c r="R63" s="311"/>
      <c r="S63" s="311"/>
      <c r="T63" s="311"/>
    </row>
    <row r="64" spans="1:20" x14ac:dyDescent="0.2">
      <c r="A64" s="329"/>
      <c r="B64" s="310"/>
      <c r="C64" s="311"/>
      <c r="D64" s="323"/>
      <c r="E64" s="313"/>
      <c r="F64" s="313"/>
      <c r="G64" s="321"/>
      <c r="H64" s="313"/>
      <c r="I64" s="313"/>
      <c r="M64" s="311"/>
      <c r="N64" s="311"/>
      <c r="O64" s="311"/>
      <c r="P64" s="311"/>
      <c r="Q64" s="311"/>
      <c r="R64" s="311"/>
      <c r="S64" s="311"/>
      <c r="T64" s="311"/>
    </row>
    <row r="65" spans="1:20" x14ac:dyDescent="0.2">
      <c r="A65" s="312"/>
      <c r="B65" s="310"/>
      <c r="C65" s="332"/>
      <c r="D65" s="323"/>
      <c r="E65" s="324"/>
      <c r="G65" s="324"/>
      <c r="I65" s="324"/>
      <c r="M65" s="311"/>
      <c r="N65" s="311"/>
      <c r="O65" s="311"/>
      <c r="P65" s="311"/>
      <c r="Q65" s="311"/>
      <c r="R65" s="311"/>
      <c r="S65" s="311"/>
      <c r="T65" s="311"/>
    </row>
    <row r="66" spans="1:20" x14ac:dyDescent="0.2">
      <c r="A66" s="309"/>
      <c r="B66" s="310"/>
      <c r="C66" s="311"/>
      <c r="D66" s="323"/>
      <c r="E66" s="324"/>
      <c r="G66" s="324"/>
      <c r="I66" s="324"/>
      <c r="M66" s="311"/>
      <c r="N66" s="311"/>
      <c r="O66" s="311"/>
      <c r="P66" s="311"/>
      <c r="Q66" s="311"/>
      <c r="R66" s="311"/>
      <c r="S66" s="311"/>
      <c r="T66" s="311"/>
    </row>
    <row r="67" spans="1:20" x14ac:dyDescent="0.2">
      <c r="A67" s="309"/>
      <c r="B67" s="310"/>
      <c r="C67" s="311"/>
      <c r="D67" s="323"/>
      <c r="E67" s="324"/>
      <c r="G67" s="324"/>
      <c r="I67" s="324"/>
      <c r="M67" s="311"/>
      <c r="N67" s="311"/>
      <c r="O67" s="311"/>
      <c r="P67" s="311"/>
      <c r="Q67" s="311"/>
      <c r="R67" s="311"/>
      <c r="S67" s="311"/>
      <c r="T67" s="311"/>
    </row>
    <row r="68" spans="1:20" x14ac:dyDescent="0.2">
      <c r="A68" s="309"/>
      <c r="B68" s="310"/>
      <c r="C68" s="311"/>
      <c r="D68" s="323"/>
      <c r="E68" s="324"/>
      <c r="G68" s="324"/>
      <c r="I68" s="324"/>
      <c r="M68" s="311"/>
      <c r="N68" s="311"/>
      <c r="O68" s="311"/>
      <c r="P68" s="311"/>
      <c r="Q68" s="311"/>
      <c r="R68" s="311"/>
      <c r="S68" s="311"/>
      <c r="T68" s="311"/>
    </row>
    <row r="69" spans="1:20" x14ac:dyDescent="0.2">
      <c r="A69" s="309"/>
      <c r="B69" s="310"/>
      <c r="C69" s="311"/>
      <c r="D69" s="323"/>
      <c r="E69" s="324"/>
      <c r="G69" s="324"/>
      <c r="I69" s="324"/>
      <c r="M69" s="311"/>
      <c r="N69" s="311"/>
      <c r="O69" s="311"/>
      <c r="P69" s="311"/>
      <c r="Q69" s="311"/>
      <c r="R69" s="311"/>
      <c r="S69" s="311"/>
      <c r="T69" s="311"/>
    </row>
    <row r="70" spans="1:20" x14ac:dyDescent="0.2">
      <c r="A70" s="309"/>
      <c r="B70" s="310"/>
      <c r="C70" s="311"/>
      <c r="D70" s="323"/>
      <c r="E70" s="324"/>
      <c r="G70" s="324"/>
      <c r="I70" s="324"/>
      <c r="M70" s="311"/>
      <c r="N70" s="311"/>
      <c r="O70" s="311"/>
      <c r="P70" s="311"/>
      <c r="Q70" s="311"/>
      <c r="R70" s="311"/>
      <c r="S70" s="311"/>
      <c r="T70" s="311"/>
    </row>
    <row r="71" spans="1:20" x14ac:dyDescent="0.2">
      <c r="A71" s="309"/>
      <c r="B71" s="310"/>
      <c r="C71" s="327"/>
      <c r="D71" s="328"/>
      <c r="E71" s="324"/>
      <c r="G71" s="324"/>
      <c r="I71" s="324"/>
      <c r="M71" s="311"/>
      <c r="N71" s="311"/>
      <c r="O71" s="311"/>
      <c r="P71" s="311"/>
      <c r="Q71" s="311"/>
      <c r="R71" s="311"/>
      <c r="S71" s="311"/>
      <c r="T71" s="311"/>
    </row>
    <row r="72" spans="1:20" x14ac:dyDescent="0.2">
      <c r="A72" s="309"/>
      <c r="B72" s="310"/>
      <c r="C72" s="327"/>
      <c r="D72" s="328"/>
      <c r="E72" s="324"/>
      <c r="G72" s="324"/>
      <c r="I72" s="324"/>
      <c r="M72" s="311"/>
      <c r="N72" s="311"/>
      <c r="O72" s="311"/>
      <c r="P72" s="311"/>
      <c r="Q72" s="311"/>
      <c r="R72" s="311"/>
      <c r="S72" s="311"/>
      <c r="T72" s="311"/>
    </row>
    <row r="73" spans="1:20" x14ac:dyDescent="0.2">
      <c r="A73" s="309"/>
      <c r="B73" s="310"/>
      <c r="C73" s="311"/>
      <c r="D73" s="323"/>
      <c r="F73" s="313"/>
      <c r="H73" s="313"/>
      <c r="J73" s="313"/>
      <c r="K73" s="313"/>
      <c r="L73" s="329"/>
      <c r="M73" s="330"/>
      <c r="N73" s="311"/>
      <c r="O73" s="311"/>
      <c r="P73" s="311"/>
      <c r="Q73" s="311"/>
      <c r="R73" s="311"/>
      <c r="S73" s="311"/>
      <c r="T73" s="311"/>
    </row>
    <row r="74" spans="1:20" x14ac:dyDescent="0.2">
      <c r="A74" s="309"/>
      <c r="B74" s="310"/>
      <c r="C74" s="311"/>
      <c r="D74" s="323"/>
      <c r="M74" s="311"/>
      <c r="N74" s="311"/>
      <c r="O74" s="311"/>
      <c r="P74" s="311"/>
      <c r="Q74" s="311"/>
      <c r="R74" s="311"/>
      <c r="S74" s="311"/>
      <c r="T74" s="311"/>
    </row>
    <row r="75" spans="1:20" x14ac:dyDescent="0.2">
      <c r="A75" s="329"/>
      <c r="B75" s="310"/>
      <c r="C75" s="311"/>
      <c r="D75" s="323"/>
      <c r="E75" s="313"/>
      <c r="F75" s="313"/>
      <c r="G75" s="321"/>
      <c r="H75" s="313"/>
      <c r="I75" s="313"/>
      <c r="M75" s="311"/>
      <c r="N75" s="311"/>
      <c r="O75" s="311"/>
      <c r="P75" s="311"/>
      <c r="Q75" s="311"/>
      <c r="R75" s="311"/>
      <c r="S75" s="311"/>
      <c r="T75" s="311"/>
    </row>
    <row r="76" spans="1:20" x14ac:dyDescent="0.2">
      <c r="A76" s="312"/>
      <c r="B76" s="310"/>
      <c r="C76" s="311"/>
      <c r="D76" s="323"/>
      <c r="E76" s="324"/>
      <c r="F76" s="333"/>
      <c r="G76" s="324"/>
      <c r="H76" s="333"/>
      <c r="I76" s="324"/>
      <c r="J76" s="333"/>
      <c r="M76" s="311"/>
      <c r="N76" s="311"/>
      <c r="O76" s="311"/>
      <c r="P76" s="311"/>
      <c r="Q76" s="311"/>
      <c r="R76" s="311"/>
      <c r="S76" s="311"/>
      <c r="T76" s="311"/>
    </row>
    <row r="77" spans="1:20" x14ac:dyDescent="0.2">
      <c r="A77" s="309"/>
      <c r="B77" s="310"/>
      <c r="C77" s="311"/>
      <c r="D77" s="323"/>
      <c r="E77" s="324"/>
      <c r="F77" s="333"/>
      <c r="G77" s="324"/>
      <c r="H77" s="333"/>
      <c r="I77" s="324"/>
      <c r="J77" s="333"/>
      <c r="M77" s="311"/>
      <c r="N77" s="311"/>
      <c r="O77" s="311"/>
      <c r="P77" s="311"/>
      <c r="Q77" s="311"/>
      <c r="R77" s="311"/>
      <c r="S77" s="311"/>
      <c r="T77" s="311"/>
    </row>
    <row r="78" spans="1:20" x14ac:dyDescent="0.2">
      <c r="A78" s="309"/>
      <c r="B78" s="310"/>
      <c r="C78" s="311"/>
      <c r="D78" s="323"/>
      <c r="E78" s="324"/>
      <c r="F78" s="333"/>
      <c r="G78" s="324"/>
      <c r="H78" s="333"/>
      <c r="I78" s="324"/>
      <c r="J78" s="333"/>
      <c r="M78" s="311"/>
      <c r="N78" s="311"/>
      <c r="O78" s="311"/>
      <c r="P78" s="311"/>
      <c r="Q78" s="311"/>
      <c r="R78" s="311"/>
      <c r="S78" s="311"/>
      <c r="T78" s="311"/>
    </row>
    <row r="79" spans="1:20" x14ac:dyDescent="0.2">
      <c r="A79" s="309"/>
      <c r="B79" s="310"/>
      <c r="C79" s="327"/>
      <c r="D79" s="328"/>
      <c r="E79" s="324"/>
      <c r="F79" s="333"/>
      <c r="G79" s="324"/>
      <c r="H79" s="333"/>
      <c r="I79" s="324"/>
      <c r="J79" s="333"/>
      <c r="M79" s="311"/>
      <c r="N79" s="311"/>
      <c r="O79" s="311"/>
      <c r="P79" s="311"/>
      <c r="Q79" s="311"/>
      <c r="R79" s="311"/>
      <c r="S79" s="311"/>
      <c r="T79" s="311"/>
    </row>
    <row r="80" spans="1:20" x14ac:dyDescent="0.2">
      <c r="A80" s="309"/>
      <c r="B80" s="310"/>
      <c r="C80" s="327"/>
      <c r="D80" s="328"/>
      <c r="E80" s="324"/>
      <c r="F80" s="333"/>
      <c r="G80" s="324"/>
      <c r="H80" s="333"/>
      <c r="I80" s="324"/>
      <c r="J80" s="333"/>
      <c r="M80" s="311"/>
      <c r="N80" s="311"/>
      <c r="O80" s="311"/>
      <c r="P80" s="311"/>
      <c r="Q80" s="311"/>
      <c r="R80" s="311"/>
      <c r="S80" s="311"/>
      <c r="T80" s="311"/>
    </row>
    <row r="81" spans="1:20" x14ac:dyDescent="0.2">
      <c r="A81" s="309"/>
      <c r="B81" s="310"/>
      <c r="C81" s="311"/>
      <c r="D81" s="323"/>
      <c r="F81" s="313"/>
      <c r="H81" s="313"/>
      <c r="J81" s="313"/>
      <c r="K81" s="313"/>
      <c r="L81" s="329"/>
      <c r="M81" s="330"/>
      <c r="N81" s="311"/>
      <c r="O81" s="311"/>
      <c r="P81" s="311"/>
      <c r="Q81" s="311"/>
      <c r="R81" s="311"/>
      <c r="S81" s="311"/>
      <c r="T81" s="311"/>
    </row>
    <row r="82" spans="1:20" x14ac:dyDescent="0.2">
      <c r="A82" s="309"/>
      <c r="B82" s="310"/>
      <c r="C82" s="311"/>
      <c r="D82" s="323"/>
      <c r="M82" s="311"/>
      <c r="N82" s="311"/>
      <c r="O82" s="311"/>
      <c r="P82" s="311"/>
      <c r="Q82" s="311"/>
      <c r="R82" s="311"/>
      <c r="S82" s="311"/>
      <c r="T82" s="311"/>
    </row>
    <row r="83" spans="1:20" x14ac:dyDescent="0.2">
      <c r="A83" s="329"/>
      <c r="B83" s="310"/>
      <c r="C83" s="311"/>
      <c r="D83" s="323"/>
      <c r="E83" s="313"/>
      <c r="F83" s="313"/>
      <c r="G83" s="321"/>
      <c r="H83" s="313"/>
      <c r="I83" s="313"/>
      <c r="M83" s="311"/>
      <c r="N83" s="311"/>
      <c r="O83" s="311"/>
      <c r="P83" s="311"/>
      <c r="Q83" s="311"/>
      <c r="R83" s="311"/>
      <c r="S83" s="311"/>
      <c r="T83" s="311"/>
    </row>
    <row r="84" spans="1:20" ht="12.75" customHeight="1" x14ac:dyDescent="0.2">
      <c r="A84" s="312"/>
      <c r="B84" s="310"/>
      <c r="C84" s="332"/>
      <c r="D84" s="323"/>
      <c r="E84" s="324"/>
      <c r="F84" s="333"/>
      <c r="G84" s="324"/>
      <c r="H84" s="333"/>
      <c r="I84" s="324"/>
      <c r="J84" s="333"/>
      <c r="M84" s="311"/>
      <c r="N84" s="311"/>
      <c r="O84" s="311"/>
      <c r="P84" s="311"/>
      <c r="Q84" s="311"/>
      <c r="R84" s="311"/>
      <c r="S84" s="311"/>
      <c r="T84" s="311"/>
    </row>
    <row r="85" spans="1:20" x14ac:dyDescent="0.2">
      <c r="A85" s="334"/>
      <c r="B85" s="335"/>
      <c r="C85" s="332"/>
      <c r="D85" s="323"/>
      <c r="E85" s="324"/>
      <c r="F85" s="333"/>
      <c r="G85" s="324"/>
      <c r="H85" s="333"/>
      <c r="I85" s="324"/>
      <c r="J85" s="333"/>
      <c r="M85" s="311"/>
      <c r="N85" s="311"/>
      <c r="O85" s="311"/>
      <c r="P85" s="311"/>
      <c r="Q85" s="311"/>
      <c r="R85" s="311"/>
      <c r="S85" s="311"/>
      <c r="T85" s="311"/>
    </row>
    <row r="86" spans="1:20" x14ac:dyDescent="0.2">
      <c r="A86" s="334"/>
      <c r="B86" s="335"/>
      <c r="C86" s="332"/>
      <c r="D86" s="323"/>
      <c r="E86" s="324"/>
      <c r="F86" s="333"/>
      <c r="G86" s="324"/>
      <c r="H86" s="333"/>
      <c r="I86" s="324"/>
      <c r="J86" s="333"/>
      <c r="M86" s="311"/>
      <c r="N86" s="311"/>
      <c r="O86" s="311"/>
      <c r="P86" s="311"/>
      <c r="Q86" s="311"/>
      <c r="R86" s="311"/>
      <c r="S86" s="311"/>
      <c r="T86" s="311"/>
    </row>
    <row r="87" spans="1:20" x14ac:dyDescent="0.2">
      <c r="A87" s="334"/>
      <c r="B87" s="335"/>
      <c r="C87" s="332"/>
      <c r="D87" s="323"/>
      <c r="E87" s="324"/>
      <c r="F87" s="333"/>
      <c r="G87" s="324"/>
      <c r="H87" s="333"/>
      <c r="I87" s="324"/>
      <c r="J87" s="333"/>
      <c r="M87" s="311"/>
      <c r="N87" s="311"/>
      <c r="O87" s="311"/>
      <c r="P87" s="311"/>
      <c r="Q87" s="311"/>
      <c r="R87" s="311"/>
      <c r="S87" s="311"/>
      <c r="T87" s="311"/>
    </row>
    <row r="88" spans="1:20" x14ac:dyDescent="0.2">
      <c r="A88" s="309"/>
      <c r="B88" s="310"/>
      <c r="C88" s="332"/>
      <c r="D88" s="323"/>
      <c r="E88" s="324"/>
      <c r="F88" s="333"/>
      <c r="G88" s="324"/>
      <c r="H88" s="333"/>
      <c r="I88" s="324"/>
      <c r="J88" s="333"/>
      <c r="M88" s="311"/>
      <c r="N88" s="311"/>
      <c r="O88" s="311"/>
      <c r="P88" s="311"/>
      <c r="Q88" s="311"/>
      <c r="R88" s="311"/>
      <c r="S88" s="311"/>
      <c r="T88" s="311"/>
    </row>
    <row r="89" spans="1:20" x14ac:dyDescent="0.2">
      <c r="A89" s="309"/>
      <c r="B89" s="310"/>
      <c r="C89" s="311"/>
      <c r="D89" s="323"/>
      <c r="E89" s="324"/>
      <c r="G89" s="324"/>
      <c r="I89" s="324"/>
      <c r="M89" s="311"/>
      <c r="N89" s="311"/>
      <c r="O89" s="311"/>
      <c r="P89" s="311"/>
      <c r="Q89" s="311"/>
      <c r="R89" s="311"/>
      <c r="S89" s="311"/>
      <c r="T89" s="311"/>
    </row>
    <row r="90" spans="1:20" ht="12.75" customHeight="1" x14ac:dyDescent="0.2">
      <c r="A90" s="334"/>
      <c r="B90" s="335"/>
      <c r="C90" s="332"/>
      <c r="D90" s="323"/>
      <c r="E90" s="324"/>
      <c r="F90" s="333"/>
      <c r="G90" s="324"/>
      <c r="H90" s="333"/>
      <c r="I90" s="324"/>
      <c r="J90" s="333"/>
      <c r="M90" s="311"/>
      <c r="N90" s="311"/>
      <c r="O90" s="311"/>
      <c r="P90" s="311"/>
      <c r="Q90" s="311"/>
      <c r="R90" s="311"/>
      <c r="S90" s="311"/>
      <c r="T90" s="311"/>
    </row>
    <row r="91" spans="1:20" x14ac:dyDescent="0.2">
      <c r="A91" s="334"/>
      <c r="B91" s="335"/>
      <c r="C91" s="332"/>
      <c r="D91" s="323"/>
      <c r="E91" s="324"/>
      <c r="F91" s="333"/>
      <c r="G91" s="324"/>
      <c r="H91" s="333"/>
      <c r="I91" s="324"/>
      <c r="J91" s="333"/>
      <c r="M91" s="311"/>
      <c r="N91" s="311"/>
      <c r="O91" s="311"/>
      <c r="P91" s="311"/>
      <c r="Q91" s="311"/>
      <c r="R91" s="311"/>
      <c r="S91" s="311"/>
      <c r="T91" s="311"/>
    </row>
    <row r="92" spans="1:20" x14ac:dyDescent="0.2">
      <c r="A92" s="309"/>
      <c r="B92" s="310"/>
      <c r="C92" s="332"/>
      <c r="D92" s="323"/>
      <c r="E92" s="324"/>
      <c r="F92" s="333"/>
      <c r="G92" s="324"/>
      <c r="H92" s="333"/>
      <c r="I92" s="324"/>
      <c r="J92" s="333"/>
      <c r="M92" s="311"/>
      <c r="N92" s="311"/>
      <c r="O92" s="311"/>
      <c r="P92" s="311"/>
      <c r="Q92" s="311"/>
      <c r="R92" s="311"/>
      <c r="S92" s="311"/>
      <c r="T92" s="311"/>
    </row>
    <row r="93" spans="1:20" x14ac:dyDescent="0.2">
      <c r="A93" s="309"/>
      <c r="B93" s="310"/>
      <c r="C93" s="332"/>
      <c r="D93" s="323"/>
      <c r="E93" s="324"/>
      <c r="F93" s="333"/>
      <c r="G93" s="324"/>
      <c r="H93" s="333"/>
      <c r="I93" s="324"/>
      <c r="J93" s="333"/>
      <c r="M93" s="311"/>
      <c r="N93" s="311"/>
      <c r="O93" s="311"/>
      <c r="P93" s="311"/>
      <c r="Q93" s="311"/>
      <c r="R93" s="311"/>
      <c r="S93" s="311"/>
      <c r="T93" s="311"/>
    </row>
    <row r="94" spans="1:20" x14ac:dyDescent="0.2">
      <c r="A94" s="309"/>
      <c r="B94" s="310"/>
      <c r="C94" s="332"/>
      <c r="D94" s="323"/>
      <c r="E94" s="324"/>
      <c r="F94" s="333"/>
      <c r="G94" s="324"/>
      <c r="H94" s="333"/>
      <c r="I94" s="324"/>
      <c r="J94" s="333"/>
      <c r="M94" s="311"/>
      <c r="N94" s="311"/>
      <c r="O94" s="311"/>
      <c r="P94" s="311"/>
      <c r="Q94" s="311"/>
      <c r="R94" s="311"/>
      <c r="S94" s="311"/>
      <c r="T94" s="311"/>
    </row>
    <row r="95" spans="1:20" x14ac:dyDescent="0.2">
      <c r="A95" s="329"/>
      <c r="B95" s="310"/>
      <c r="C95" s="311"/>
      <c r="D95" s="323"/>
      <c r="E95" s="324"/>
      <c r="G95" s="324"/>
      <c r="I95" s="324"/>
      <c r="M95" s="311"/>
      <c r="N95" s="311"/>
      <c r="O95" s="311"/>
      <c r="P95" s="311"/>
      <c r="Q95" s="311"/>
      <c r="R95" s="311"/>
      <c r="S95" s="311"/>
      <c r="T95" s="311"/>
    </row>
    <row r="96" spans="1:20" x14ac:dyDescent="0.2">
      <c r="A96" s="309"/>
      <c r="B96" s="310"/>
      <c r="C96" s="311"/>
      <c r="D96" s="323"/>
      <c r="E96" s="324"/>
      <c r="F96" s="333"/>
      <c r="G96" s="324"/>
      <c r="H96" s="333"/>
      <c r="I96" s="324"/>
      <c r="J96" s="333"/>
      <c r="M96" s="311"/>
      <c r="N96" s="311"/>
      <c r="O96" s="311"/>
      <c r="P96" s="311"/>
      <c r="Q96" s="311"/>
      <c r="R96" s="311"/>
      <c r="S96" s="311"/>
      <c r="T96" s="311"/>
    </row>
    <row r="97" spans="1:20" x14ac:dyDescent="0.2">
      <c r="A97" s="311"/>
      <c r="B97" s="310"/>
      <c r="C97" s="311"/>
      <c r="D97" s="323"/>
      <c r="E97" s="324"/>
      <c r="F97" s="333"/>
      <c r="G97" s="324"/>
      <c r="H97" s="333"/>
      <c r="I97" s="324"/>
      <c r="J97" s="333"/>
      <c r="M97" s="311"/>
      <c r="N97" s="311"/>
      <c r="O97" s="311"/>
      <c r="P97" s="311"/>
      <c r="Q97" s="311"/>
      <c r="R97" s="311"/>
      <c r="S97" s="311"/>
      <c r="T97" s="311"/>
    </row>
    <row r="98" spans="1:20" x14ac:dyDescent="0.2">
      <c r="A98" s="309"/>
      <c r="B98" s="310"/>
      <c r="C98" s="311"/>
      <c r="D98" s="323"/>
      <c r="E98" s="324"/>
      <c r="F98" s="333"/>
      <c r="G98" s="324"/>
      <c r="H98" s="333"/>
      <c r="I98" s="324"/>
      <c r="J98" s="333"/>
      <c r="M98" s="311"/>
      <c r="N98" s="311"/>
      <c r="O98" s="311"/>
      <c r="P98" s="311"/>
      <c r="Q98" s="311"/>
      <c r="R98" s="311"/>
      <c r="S98" s="311"/>
      <c r="T98" s="311"/>
    </row>
    <row r="99" spans="1:20" x14ac:dyDescent="0.2">
      <c r="A99" s="309"/>
      <c r="B99" s="310"/>
      <c r="C99" s="311"/>
      <c r="D99" s="323"/>
      <c r="E99" s="324"/>
      <c r="F99" s="333"/>
      <c r="G99" s="324"/>
      <c r="H99" s="333"/>
      <c r="I99" s="324"/>
      <c r="J99" s="333"/>
      <c r="M99" s="311"/>
      <c r="N99" s="311"/>
      <c r="O99" s="311"/>
      <c r="P99" s="311"/>
      <c r="Q99" s="311"/>
      <c r="R99" s="311"/>
      <c r="S99" s="311"/>
      <c r="T99" s="311"/>
    </row>
    <row r="100" spans="1:20" x14ac:dyDescent="0.2">
      <c r="A100" s="309"/>
      <c r="B100" s="310"/>
      <c r="C100" s="311"/>
      <c r="D100" s="323"/>
      <c r="E100" s="324"/>
      <c r="F100" s="333"/>
      <c r="G100" s="324"/>
      <c r="H100" s="333"/>
      <c r="I100" s="324"/>
      <c r="J100" s="333"/>
      <c r="M100" s="311"/>
      <c r="N100" s="311"/>
      <c r="O100" s="311"/>
      <c r="P100" s="311"/>
      <c r="Q100" s="311"/>
      <c r="R100" s="311"/>
      <c r="S100" s="311"/>
      <c r="T100" s="311"/>
    </row>
    <row r="101" spans="1:20" x14ac:dyDescent="0.2">
      <c r="A101" s="309"/>
      <c r="B101" s="310"/>
      <c r="C101" s="311"/>
      <c r="D101" s="323"/>
      <c r="E101" s="324"/>
      <c r="F101" s="333"/>
      <c r="G101" s="324"/>
      <c r="H101" s="333"/>
      <c r="I101" s="324"/>
      <c r="J101" s="333"/>
      <c r="M101" s="311"/>
      <c r="N101" s="311"/>
      <c r="O101" s="311"/>
      <c r="P101" s="311"/>
      <c r="Q101" s="311"/>
      <c r="R101" s="311"/>
      <c r="S101" s="311"/>
      <c r="T101" s="311"/>
    </row>
    <row r="102" spans="1:20" x14ac:dyDescent="0.2">
      <c r="A102" s="309"/>
      <c r="B102" s="310"/>
      <c r="C102" s="311"/>
      <c r="D102" s="323"/>
      <c r="E102" s="324"/>
      <c r="F102" s="333"/>
      <c r="G102" s="324"/>
      <c r="H102" s="333"/>
      <c r="I102" s="324"/>
      <c r="J102" s="333"/>
      <c r="M102" s="311"/>
      <c r="N102" s="311"/>
      <c r="O102" s="311"/>
      <c r="P102" s="311"/>
      <c r="Q102" s="311"/>
      <c r="R102" s="311"/>
      <c r="S102" s="311"/>
      <c r="T102" s="311"/>
    </row>
    <row r="103" spans="1:20" x14ac:dyDescent="0.2">
      <c r="A103" s="309"/>
      <c r="B103" s="310"/>
      <c r="C103" s="311"/>
      <c r="D103" s="323"/>
      <c r="E103" s="324"/>
      <c r="F103" s="333"/>
      <c r="G103" s="324"/>
      <c r="H103" s="333"/>
      <c r="I103" s="324"/>
      <c r="J103" s="333"/>
      <c r="M103" s="311"/>
      <c r="N103" s="311"/>
      <c r="O103" s="311"/>
      <c r="P103" s="311"/>
      <c r="Q103" s="311"/>
      <c r="R103" s="311"/>
      <c r="S103" s="311"/>
      <c r="T103" s="311"/>
    </row>
    <row r="104" spans="1:20" x14ac:dyDescent="0.2">
      <c r="A104" s="309"/>
      <c r="B104" s="310"/>
      <c r="C104" s="311"/>
      <c r="D104" s="323"/>
      <c r="E104" s="324"/>
      <c r="F104" s="333"/>
      <c r="G104" s="324"/>
      <c r="H104" s="333"/>
      <c r="I104" s="324"/>
      <c r="J104" s="333"/>
      <c r="M104" s="311"/>
      <c r="N104" s="311"/>
      <c r="O104" s="311"/>
      <c r="P104" s="311"/>
      <c r="Q104" s="311"/>
      <c r="R104" s="311"/>
      <c r="S104" s="311"/>
      <c r="T104" s="311"/>
    </row>
    <row r="105" spans="1:20" x14ac:dyDescent="0.2">
      <c r="A105" s="309"/>
      <c r="B105" s="310"/>
      <c r="C105" s="311"/>
      <c r="D105" s="323"/>
      <c r="E105" s="324"/>
      <c r="F105" s="333"/>
      <c r="G105" s="324"/>
      <c r="H105" s="333"/>
      <c r="I105" s="324"/>
      <c r="J105" s="333"/>
      <c r="M105" s="311"/>
      <c r="N105" s="311"/>
      <c r="O105" s="311"/>
      <c r="P105" s="311"/>
      <c r="Q105" s="311"/>
      <c r="R105" s="311"/>
      <c r="S105" s="311"/>
      <c r="T105" s="311"/>
    </row>
    <row r="106" spans="1:20" x14ac:dyDescent="0.2">
      <c r="A106" s="309"/>
      <c r="B106" s="310"/>
      <c r="C106" s="311"/>
      <c r="D106" s="323"/>
      <c r="E106" s="324"/>
      <c r="F106" s="333"/>
      <c r="G106" s="324"/>
      <c r="H106" s="333"/>
      <c r="I106" s="324"/>
      <c r="J106" s="333"/>
      <c r="M106" s="311"/>
      <c r="N106" s="311"/>
      <c r="O106" s="311"/>
      <c r="P106" s="311"/>
      <c r="Q106" s="311"/>
      <c r="R106" s="311"/>
      <c r="S106" s="311"/>
      <c r="T106" s="311"/>
    </row>
    <row r="107" spans="1:20" x14ac:dyDescent="0.2">
      <c r="A107" s="309"/>
      <c r="B107" s="310"/>
      <c r="C107" s="327"/>
      <c r="D107" s="328"/>
      <c r="E107" s="324"/>
      <c r="F107" s="333"/>
      <c r="G107" s="324"/>
      <c r="H107" s="333"/>
      <c r="I107" s="324"/>
      <c r="J107" s="333"/>
      <c r="M107" s="311"/>
      <c r="N107" s="311"/>
      <c r="O107" s="311"/>
      <c r="P107" s="311"/>
      <c r="Q107" s="311"/>
      <c r="R107" s="311"/>
      <c r="S107" s="311"/>
      <c r="T107" s="311"/>
    </row>
    <row r="108" spans="1:20" x14ac:dyDescent="0.2">
      <c r="A108" s="309"/>
      <c r="B108" s="310"/>
      <c r="C108" s="327"/>
      <c r="D108" s="328"/>
      <c r="E108" s="324"/>
      <c r="F108" s="333"/>
      <c r="G108" s="324"/>
      <c r="H108" s="333"/>
      <c r="I108" s="324"/>
      <c r="J108" s="333"/>
      <c r="M108" s="311"/>
      <c r="N108" s="311"/>
      <c r="O108" s="311"/>
      <c r="P108" s="311"/>
      <c r="Q108" s="311"/>
      <c r="R108" s="311"/>
      <c r="S108" s="311"/>
      <c r="T108" s="311"/>
    </row>
    <row r="109" spans="1:20" x14ac:dyDescent="0.2">
      <c r="A109" s="309"/>
      <c r="B109" s="310"/>
      <c r="C109" s="327"/>
      <c r="D109" s="328"/>
      <c r="E109" s="324"/>
      <c r="F109" s="333"/>
      <c r="G109" s="324"/>
      <c r="H109" s="333"/>
      <c r="I109" s="324"/>
      <c r="J109" s="333"/>
      <c r="M109" s="311"/>
      <c r="N109" s="311"/>
      <c r="O109" s="311"/>
      <c r="P109" s="311"/>
      <c r="Q109" s="311"/>
      <c r="R109" s="311"/>
      <c r="S109" s="311"/>
      <c r="T109" s="311"/>
    </row>
    <row r="110" spans="1:20" x14ac:dyDescent="0.2">
      <c r="A110" s="309"/>
      <c r="B110" s="310"/>
      <c r="C110" s="327"/>
      <c r="D110" s="328"/>
      <c r="E110" s="324"/>
      <c r="F110" s="333"/>
      <c r="G110" s="324"/>
      <c r="H110" s="333"/>
      <c r="I110" s="324"/>
      <c r="J110" s="333"/>
      <c r="M110" s="311"/>
      <c r="N110" s="311"/>
      <c r="O110" s="311"/>
      <c r="P110" s="311"/>
      <c r="Q110" s="311"/>
      <c r="R110" s="311"/>
      <c r="S110" s="311"/>
      <c r="T110" s="311"/>
    </row>
    <row r="111" spans="1:20" x14ac:dyDescent="0.2">
      <c r="A111" s="309"/>
      <c r="B111" s="310"/>
      <c r="C111" s="311"/>
      <c r="D111" s="323"/>
      <c r="F111" s="313"/>
      <c r="H111" s="313"/>
      <c r="J111" s="313"/>
      <c r="K111" s="313"/>
      <c r="L111" s="329"/>
      <c r="M111" s="330"/>
      <c r="N111" s="311"/>
      <c r="O111" s="311"/>
      <c r="P111" s="311"/>
      <c r="Q111" s="311"/>
      <c r="R111" s="311"/>
      <c r="S111" s="311"/>
      <c r="T111" s="311"/>
    </row>
    <row r="112" spans="1:20" x14ac:dyDescent="0.2">
      <c r="A112" s="309"/>
      <c r="B112" s="310"/>
      <c r="C112" s="311"/>
      <c r="D112" s="323"/>
      <c r="M112" s="311"/>
      <c r="N112" s="311"/>
      <c r="O112" s="311"/>
      <c r="P112" s="311"/>
      <c r="Q112" s="311"/>
      <c r="R112" s="311"/>
      <c r="S112" s="311"/>
      <c r="T112" s="311"/>
    </row>
    <row r="113" spans="1:20" x14ac:dyDescent="0.2">
      <c r="A113" s="329"/>
      <c r="B113" s="310"/>
      <c r="C113" s="311"/>
      <c r="D113" s="323"/>
      <c r="E113" s="313"/>
      <c r="F113" s="313"/>
      <c r="G113" s="321"/>
      <c r="H113" s="313"/>
      <c r="I113" s="313"/>
      <c r="M113" s="311"/>
      <c r="N113" s="311"/>
      <c r="O113" s="311"/>
      <c r="P113" s="311"/>
      <c r="Q113" s="311"/>
      <c r="R113" s="311"/>
      <c r="S113" s="311"/>
      <c r="T113" s="311"/>
    </row>
    <row r="114" spans="1:20" x14ac:dyDescent="0.2">
      <c r="A114" s="312"/>
      <c r="B114" s="310"/>
      <c r="C114" s="332"/>
      <c r="D114" s="323"/>
      <c r="E114" s="324"/>
      <c r="F114" s="333"/>
      <c r="G114" s="324"/>
      <c r="H114" s="333"/>
      <c r="I114" s="324"/>
      <c r="J114" s="333"/>
      <c r="M114" s="311"/>
      <c r="N114" s="311"/>
      <c r="O114" s="311"/>
      <c r="P114" s="311"/>
      <c r="Q114" s="311"/>
      <c r="R114" s="311"/>
      <c r="S114" s="311"/>
      <c r="T114" s="311"/>
    </row>
    <row r="115" spans="1:20" x14ac:dyDescent="0.2">
      <c r="A115" s="309"/>
      <c r="B115" s="310"/>
      <c r="C115" s="332"/>
      <c r="D115" s="323"/>
      <c r="E115" s="324"/>
      <c r="F115" s="333"/>
      <c r="G115" s="324"/>
      <c r="H115" s="333"/>
      <c r="I115" s="324"/>
      <c r="J115" s="333"/>
      <c r="M115" s="311"/>
      <c r="N115" s="311"/>
      <c r="O115" s="311"/>
      <c r="P115" s="311"/>
      <c r="Q115" s="311"/>
      <c r="R115" s="311"/>
      <c r="S115" s="311"/>
      <c r="T115" s="311"/>
    </row>
    <row r="116" spans="1:20" x14ac:dyDescent="0.2">
      <c r="A116" s="309"/>
      <c r="B116" s="310"/>
      <c r="C116" s="311"/>
      <c r="D116" s="323"/>
      <c r="E116" s="324"/>
      <c r="F116" s="333"/>
      <c r="G116" s="324"/>
      <c r="H116" s="333"/>
      <c r="I116" s="324"/>
      <c r="J116" s="333"/>
      <c r="M116" s="311"/>
      <c r="N116" s="311"/>
      <c r="O116" s="311"/>
      <c r="P116" s="311"/>
      <c r="Q116" s="311"/>
      <c r="R116" s="311"/>
      <c r="S116" s="311"/>
      <c r="T116" s="311"/>
    </row>
    <row r="117" spans="1:20" x14ac:dyDescent="0.2">
      <c r="A117" s="309"/>
      <c r="B117" s="310"/>
      <c r="C117" s="332"/>
      <c r="D117" s="323"/>
      <c r="E117" s="324"/>
      <c r="F117" s="333"/>
      <c r="G117" s="324"/>
      <c r="H117" s="333"/>
      <c r="I117" s="324"/>
      <c r="J117" s="333"/>
      <c r="M117" s="311"/>
      <c r="N117" s="311"/>
      <c r="O117" s="311"/>
      <c r="P117" s="311"/>
      <c r="Q117" s="311"/>
      <c r="R117" s="311"/>
      <c r="S117" s="311"/>
      <c r="T117" s="311"/>
    </row>
    <row r="118" spans="1:20" x14ac:dyDescent="0.2">
      <c r="A118" s="309"/>
      <c r="B118" s="310"/>
      <c r="C118" s="332"/>
      <c r="D118" s="323"/>
      <c r="E118" s="324"/>
      <c r="F118" s="333"/>
      <c r="G118" s="324"/>
      <c r="H118" s="333"/>
      <c r="I118" s="324"/>
      <c r="J118" s="333"/>
      <c r="M118" s="311"/>
      <c r="N118" s="311"/>
      <c r="O118" s="311"/>
      <c r="P118" s="311"/>
      <c r="Q118" s="311"/>
      <c r="R118" s="311"/>
      <c r="S118" s="311"/>
      <c r="T118" s="311"/>
    </row>
    <row r="119" spans="1:20" x14ac:dyDescent="0.2">
      <c r="A119" s="309"/>
      <c r="B119" s="310"/>
      <c r="C119" s="332"/>
      <c r="D119" s="323"/>
      <c r="E119" s="324"/>
      <c r="F119" s="333"/>
      <c r="G119" s="324"/>
      <c r="H119" s="333"/>
      <c r="I119" s="324"/>
      <c r="J119" s="333"/>
      <c r="M119" s="311"/>
      <c r="N119" s="311"/>
      <c r="O119" s="311"/>
      <c r="P119" s="311"/>
      <c r="Q119" s="311"/>
      <c r="R119" s="311"/>
      <c r="S119" s="311"/>
      <c r="T119" s="311"/>
    </row>
    <row r="120" spans="1:20" x14ac:dyDescent="0.2">
      <c r="A120" s="309"/>
      <c r="B120" s="310"/>
      <c r="C120" s="311"/>
      <c r="D120" s="323"/>
      <c r="E120" s="324"/>
      <c r="F120" s="333"/>
      <c r="G120" s="324"/>
      <c r="H120" s="333"/>
      <c r="I120" s="324"/>
      <c r="J120" s="333"/>
      <c r="M120" s="311"/>
      <c r="N120" s="311"/>
      <c r="O120" s="311"/>
      <c r="P120" s="311"/>
      <c r="Q120" s="311"/>
      <c r="R120" s="311"/>
      <c r="S120" s="311"/>
      <c r="T120" s="311"/>
    </row>
    <row r="121" spans="1:20" x14ac:dyDescent="0.2">
      <c r="A121" s="309"/>
      <c r="B121" s="310"/>
      <c r="C121" s="327"/>
      <c r="D121" s="328"/>
      <c r="E121" s="324"/>
      <c r="F121" s="333"/>
      <c r="G121" s="324"/>
      <c r="H121" s="333"/>
      <c r="I121" s="324"/>
      <c r="J121" s="333"/>
      <c r="M121" s="311"/>
      <c r="N121" s="311"/>
      <c r="O121" s="311"/>
      <c r="P121" s="311"/>
      <c r="Q121" s="311"/>
      <c r="R121" s="311"/>
      <c r="S121" s="311"/>
      <c r="T121" s="311"/>
    </row>
    <row r="122" spans="1:20" x14ac:dyDescent="0.2">
      <c r="A122" s="309"/>
      <c r="B122" s="310"/>
      <c r="C122" s="327"/>
      <c r="D122" s="328"/>
      <c r="E122" s="324"/>
      <c r="F122" s="333"/>
      <c r="G122" s="324"/>
      <c r="H122" s="333"/>
      <c r="I122" s="324"/>
      <c r="J122" s="333"/>
      <c r="M122" s="311"/>
      <c r="N122" s="311"/>
      <c r="O122" s="311"/>
      <c r="P122" s="311"/>
      <c r="Q122" s="311"/>
      <c r="R122" s="311"/>
      <c r="S122" s="311"/>
      <c r="T122" s="311"/>
    </row>
    <row r="123" spans="1:20" x14ac:dyDescent="0.2">
      <c r="A123" s="309"/>
      <c r="B123" s="310"/>
      <c r="C123" s="311"/>
      <c r="D123" s="323"/>
      <c r="F123" s="313"/>
      <c r="H123" s="313"/>
      <c r="J123" s="313"/>
      <c r="K123" s="313"/>
      <c r="L123" s="329"/>
      <c r="M123" s="330"/>
      <c r="N123" s="311"/>
      <c r="O123" s="311"/>
      <c r="P123" s="311"/>
      <c r="Q123" s="311"/>
      <c r="R123" s="311"/>
      <c r="S123" s="311"/>
      <c r="T123" s="311"/>
    </row>
    <row r="124" spans="1:20" x14ac:dyDescent="0.2">
      <c r="A124" s="309"/>
      <c r="B124" s="310"/>
      <c r="C124" s="311"/>
      <c r="D124" s="323"/>
      <c r="M124" s="311"/>
      <c r="N124" s="311"/>
      <c r="O124" s="311"/>
      <c r="P124" s="311"/>
      <c r="Q124" s="311"/>
      <c r="R124" s="311"/>
      <c r="S124" s="311"/>
      <c r="T124" s="311"/>
    </row>
    <row r="125" spans="1:20" x14ac:dyDescent="0.2">
      <c r="A125" s="329"/>
      <c r="B125" s="310"/>
      <c r="C125" s="311"/>
      <c r="D125" s="323"/>
      <c r="E125" s="313"/>
      <c r="F125" s="313"/>
      <c r="G125" s="321"/>
      <c r="H125" s="313"/>
      <c r="I125" s="313"/>
      <c r="M125" s="311"/>
      <c r="N125" s="311"/>
      <c r="O125" s="311"/>
      <c r="P125" s="311"/>
      <c r="Q125" s="311"/>
      <c r="R125" s="311"/>
      <c r="S125" s="311"/>
      <c r="T125" s="311"/>
    </row>
    <row r="126" spans="1:20" x14ac:dyDescent="0.2">
      <c r="A126" s="312"/>
      <c r="B126" s="310"/>
      <c r="C126" s="311"/>
      <c r="D126" s="323"/>
      <c r="E126" s="324"/>
      <c r="F126" s="333"/>
      <c r="G126" s="324"/>
      <c r="H126" s="333"/>
      <c r="I126" s="324"/>
      <c r="J126" s="333"/>
      <c r="M126" s="311"/>
      <c r="N126" s="311"/>
      <c r="O126" s="311"/>
      <c r="P126" s="311"/>
      <c r="Q126" s="311"/>
      <c r="R126" s="311"/>
      <c r="S126" s="311"/>
      <c r="T126" s="311"/>
    </row>
    <row r="127" spans="1:20" x14ac:dyDescent="0.2">
      <c r="A127" s="309"/>
      <c r="B127" s="310"/>
      <c r="C127" s="311"/>
      <c r="D127" s="323"/>
      <c r="E127" s="324"/>
      <c r="F127" s="333"/>
      <c r="G127" s="324"/>
      <c r="H127" s="333"/>
      <c r="I127" s="324"/>
      <c r="J127" s="333"/>
      <c r="M127" s="311"/>
      <c r="N127" s="311"/>
      <c r="O127" s="311"/>
      <c r="P127" s="311"/>
      <c r="Q127" s="311"/>
      <c r="R127" s="311"/>
      <c r="S127" s="311"/>
      <c r="T127" s="311"/>
    </row>
    <row r="128" spans="1:20" x14ac:dyDescent="0.2">
      <c r="A128" s="309"/>
      <c r="B128" s="310"/>
      <c r="C128" s="311"/>
      <c r="D128" s="323"/>
      <c r="E128" s="324"/>
      <c r="G128" s="324"/>
      <c r="I128" s="324"/>
      <c r="M128" s="311"/>
      <c r="N128" s="311"/>
      <c r="O128" s="311"/>
      <c r="P128" s="311"/>
      <c r="Q128" s="311"/>
      <c r="R128" s="311"/>
      <c r="S128" s="311"/>
      <c r="T128" s="311"/>
    </row>
    <row r="129" spans="1:20" x14ac:dyDescent="0.2">
      <c r="A129" s="309"/>
      <c r="B129" s="310"/>
      <c r="C129" s="311"/>
      <c r="D129" s="323"/>
      <c r="E129" s="324"/>
      <c r="F129" s="333"/>
      <c r="G129" s="324"/>
      <c r="H129" s="333"/>
      <c r="I129" s="324"/>
      <c r="J129" s="333"/>
      <c r="M129" s="311"/>
      <c r="N129" s="311"/>
      <c r="O129" s="311"/>
      <c r="P129" s="311"/>
      <c r="Q129" s="311"/>
      <c r="R129" s="311"/>
      <c r="S129" s="311"/>
      <c r="T129" s="311"/>
    </row>
    <row r="130" spans="1:20" x14ac:dyDescent="0.2">
      <c r="A130" s="309"/>
      <c r="B130" s="310"/>
      <c r="C130" s="311"/>
      <c r="D130" s="323"/>
      <c r="E130" s="324"/>
      <c r="F130" s="333"/>
      <c r="G130" s="324"/>
      <c r="H130" s="333"/>
      <c r="I130" s="324"/>
      <c r="J130" s="333"/>
      <c r="M130" s="311"/>
      <c r="N130" s="311"/>
      <c r="O130" s="311"/>
      <c r="P130" s="311"/>
      <c r="Q130" s="311"/>
      <c r="R130" s="311"/>
      <c r="S130" s="311"/>
      <c r="T130" s="311"/>
    </row>
    <row r="131" spans="1:20" x14ac:dyDescent="0.2">
      <c r="A131" s="309"/>
      <c r="B131" s="310"/>
      <c r="C131" s="311"/>
      <c r="D131" s="323"/>
      <c r="E131" s="324"/>
      <c r="F131" s="333"/>
      <c r="G131" s="324"/>
      <c r="H131" s="333"/>
      <c r="I131" s="324"/>
      <c r="J131" s="333"/>
      <c r="M131" s="311"/>
      <c r="N131" s="311"/>
      <c r="O131" s="311"/>
      <c r="P131" s="311"/>
      <c r="Q131" s="311"/>
      <c r="R131" s="311"/>
      <c r="S131" s="311"/>
      <c r="T131" s="311"/>
    </row>
    <row r="132" spans="1:20" x14ac:dyDescent="0.2">
      <c r="A132" s="309"/>
      <c r="B132" s="310"/>
      <c r="C132" s="311"/>
      <c r="D132" s="323"/>
      <c r="E132" s="324"/>
      <c r="F132" s="333"/>
      <c r="G132" s="324"/>
      <c r="H132" s="333"/>
      <c r="I132" s="324"/>
      <c r="J132" s="333"/>
      <c r="M132" s="311"/>
      <c r="N132" s="311"/>
      <c r="O132" s="311"/>
      <c r="P132" s="311"/>
      <c r="Q132" s="311"/>
      <c r="R132" s="311"/>
      <c r="S132" s="311"/>
      <c r="T132" s="311"/>
    </row>
    <row r="133" spans="1:20" x14ac:dyDescent="0.2">
      <c r="A133" s="309"/>
      <c r="B133" s="310"/>
      <c r="C133" s="311"/>
      <c r="D133" s="323"/>
      <c r="E133" s="324"/>
      <c r="F133" s="333"/>
      <c r="G133" s="324"/>
      <c r="H133" s="333"/>
      <c r="I133" s="324"/>
      <c r="J133" s="333"/>
      <c r="M133" s="311"/>
      <c r="N133" s="311"/>
      <c r="O133" s="311"/>
      <c r="P133" s="311"/>
      <c r="Q133" s="311"/>
      <c r="R133" s="311"/>
      <c r="S133" s="311"/>
      <c r="T133" s="311"/>
    </row>
    <row r="134" spans="1:20" x14ac:dyDescent="0.2">
      <c r="A134" s="309"/>
      <c r="B134" s="310"/>
      <c r="C134" s="311"/>
      <c r="D134" s="323"/>
      <c r="E134" s="324"/>
      <c r="F134" s="333"/>
      <c r="G134" s="324"/>
      <c r="H134" s="333"/>
      <c r="I134" s="324"/>
      <c r="J134" s="333"/>
      <c r="M134" s="311"/>
      <c r="N134" s="311"/>
      <c r="O134" s="311"/>
      <c r="P134" s="311"/>
      <c r="Q134" s="311"/>
      <c r="R134" s="311"/>
      <c r="S134" s="311"/>
      <c r="T134" s="311"/>
    </row>
    <row r="135" spans="1:20" x14ac:dyDescent="0.2">
      <c r="A135" s="309"/>
      <c r="B135" s="310"/>
      <c r="C135" s="311"/>
      <c r="D135" s="323"/>
      <c r="E135" s="324"/>
      <c r="F135" s="333"/>
      <c r="G135" s="324"/>
      <c r="H135" s="333"/>
      <c r="I135" s="324"/>
      <c r="J135" s="333"/>
      <c r="M135" s="311"/>
      <c r="N135" s="311"/>
      <c r="O135" s="311"/>
      <c r="P135" s="311"/>
      <c r="Q135" s="311"/>
      <c r="R135" s="311"/>
      <c r="S135" s="311"/>
      <c r="T135" s="311"/>
    </row>
    <row r="136" spans="1:20" x14ac:dyDescent="0.2">
      <c r="A136" s="309"/>
      <c r="B136" s="310"/>
      <c r="C136" s="311"/>
      <c r="D136" s="323"/>
      <c r="E136" s="324"/>
      <c r="F136" s="333"/>
      <c r="G136" s="324"/>
      <c r="H136" s="333"/>
      <c r="I136" s="324"/>
      <c r="J136" s="333"/>
      <c r="M136" s="311"/>
      <c r="N136" s="311"/>
      <c r="O136" s="311"/>
      <c r="P136" s="311"/>
      <c r="Q136" s="311"/>
      <c r="R136" s="311"/>
      <c r="S136" s="311"/>
      <c r="T136" s="311"/>
    </row>
    <row r="137" spans="1:20" x14ac:dyDescent="0.2">
      <c r="A137" s="309"/>
      <c r="B137" s="310"/>
      <c r="C137" s="311"/>
      <c r="D137" s="323"/>
      <c r="E137" s="324"/>
      <c r="F137" s="333"/>
      <c r="G137" s="324"/>
      <c r="H137" s="333"/>
      <c r="I137" s="324"/>
      <c r="J137" s="333"/>
      <c r="M137" s="311"/>
      <c r="N137" s="311"/>
      <c r="O137" s="311"/>
      <c r="P137" s="311"/>
      <c r="Q137" s="311"/>
      <c r="R137" s="311"/>
      <c r="S137" s="311"/>
      <c r="T137" s="311"/>
    </row>
    <row r="138" spans="1:20" x14ac:dyDescent="0.2">
      <c r="A138" s="309"/>
      <c r="B138" s="310"/>
      <c r="C138" s="311"/>
      <c r="D138" s="323"/>
      <c r="E138" s="324"/>
      <c r="F138" s="333"/>
      <c r="G138" s="324"/>
      <c r="H138" s="333"/>
      <c r="I138" s="324"/>
      <c r="J138" s="333"/>
      <c r="M138" s="311"/>
      <c r="N138" s="311"/>
      <c r="O138" s="311"/>
      <c r="P138" s="311"/>
      <c r="Q138" s="311"/>
      <c r="R138" s="311"/>
      <c r="S138" s="311"/>
      <c r="T138" s="311"/>
    </row>
    <row r="139" spans="1:20" x14ac:dyDescent="0.2">
      <c r="A139" s="309"/>
      <c r="B139" s="310"/>
      <c r="C139" s="327"/>
      <c r="D139" s="328"/>
      <c r="E139" s="324"/>
      <c r="F139" s="333"/>
      <c r="G139" s="324"/>
      <c r="H139" s="333"/>
      <c r="I139" s="324"/>
      <c r="J139" s="333"/>
      <c r="M139" s="311"/>
      <c r="N139" s="311"/>
      <c r="O139" s="311"/>
      <c r="P139" s="311"/>
      <c r="Q139" s="311"/>
      <c r="R139" s="311"/>
      <c r="S139" s="311"/>
      <c r="T139" s="311"/>
    </row>
    <row r="140" spans="1:20" x14ac:dyDescent="0.2">
      <c r="A140" s="309"/>
      <c r="B140" s="310"/>
      <c r="C140" s="327"/>
      <c r="D140" s="328"/>
      <c r="E140" s="324"/>
      <c r="F140" s="333"/>
      <c r="G140" s="324"/>
      <c r="H140" s="333"/>
      <c r="I140" s="324"/>
      <c r="J140" s="333"/>
      <c r="M140" s="311"/>
      <c r="N140" s="311"/>
      <c r="O140" s="311"/>
      <c r="P140" s="311"/>
      <c r="Q140" s="311"/>
      <c r="R140" s="311"/>
      <c r="S140" s="311"/>
      <c r="T140" s="311"/>
    </row>
    <row r="141" spans="1:20" x14ac:dyDescent="0.2">
      <c r="A141" s="309"/>
      <c r="B141" s="310"/>
      <c r="C141" s="327"/>
      <c r="D141" s="328"/>
      <c r="E141" s="324"/>
      <c r="F141" s="333"/>
      <c r="G141" s="324"/>
      <c r="H141" s="333"/>
      <c r="I141" s="324"/>
      <c r="J141" s="333"/>
      <c r="M141" s="311"/>
      <c r="N141" s="311"/>
      <c r="O141" s="311"/>
      <c r="P141" s="311"/>
      <c r="Q141" s="311"/>
      <c r="R141" s="311"/>
      <c r="S141" s="311"/>
      <c r="T141" s="311"/>
    </row>
    <row r="142" spans="1:20" x14ac:dyDescent="0.2">
      <c r="A142" s="309"/>
      <c r="B142" s="310"/>
      <c r="C142" s="327"/>
      <c r="D142" s="328"/>
      <c r="E142" s="324"/>
      <c r="F142" s="333"/>
      <c r="G142" s="324"/>
      <c r="H142" s="333"/>
      <c r="I142" s="324"/>
      <c r="J142" s="333"/>
      <c r="M142" s="311"/>
      <c r="N142" s="311"/>
      <c r="O142" s="311"/>
      <c r="P142" s="311"/>
      <c r="Q142" s="311"/>
      <c r="R142" s="311"/>
      <c r="S142" s="311"/>
      <c r="T142" s="311"/>
    </row>
    <row r="143" spans="1:20" x14ac:dyDescent="0.2">
      <c r="A143" s="309"/>
      <c r="B143" s="310"/>
      <c r="C143" s="311"/>
      <c r="D143" s="323"/>
      <c r="F143" s="313"/>
      <c r="H143" s="313"/>
      <c r="J143" s="313"/>
      <c r="K143" s="313"/>
      <c r="L143" s="329"/>
      <c r="M143" s="330"/>
      <c r="N143" s="311"/>
      <c r="O143" s="311"/>
      <c r="P143" s="311"/>
      <c r="Q143" s="311"/>
      <c r="R143" s="311"/>
      <c r="S143" s="311"/>
      <c r="T143" s="311"/>
    </row>
    <row r="144" spans="1:20" x14ac:dyDescent="0.2">
      <c r="A144" s="309"/>
      <c r="B144" s="310"/>
      <c r="C144" s="311"/>
      <c r="D144" s="323"/>
      <c r="M144" s="311"/>
      <c r="N144" s="311"/>
      <c r="O144" s="311"/>
      <c r="P144" s="311"/>
      <c r="Q144" s="311"/>
      <c r="R144" s="311"/>
      <c r="S144" s="311"/>
      <c r="T144" s="311"/>
    </row>
    <row r="145" spans="1:20" x14ac:dyDescent="0.2">
      <c r="A145" s="329"/>
      <c r="B145" s="310"/>
      <c r="C145" s="311"/>
      <c r="D145" s="323"/>
      <c r="M145" s="311"/>
      <c r="N145" s="311"/>
      <c r="O145" s="311"/>
      <c r="P145" s="311"/>
      <c r="Q145" s="311"/>
      <c r="R145" s="311"/>
      <c r="S145" s="311"/>
      <c r="T145" s="311"/>
    </row>
    <row r="146" spans="1:20" x14ac:dyDescent="0.2">
      <c r="A146" s="329"/>
      <c r="B146" s="310"/>
      <c r="C146" s="311"/>
      <c r="D146" s="323"/>
      <c r="E146" s="313"/>
      <c r="F146" s="313"/>
      <c r="G146" s="321"/>
      <c r="H146" s="313"/>
      <c r="I146" s="313"/>
      <c r="M146" s="311"/>
      <c r="N146" s="311"/>
      <c r="O146" s="311"/>
      <c r="P146" s="311"/>
      <c r="Q146" s="311"/>
      <c r="R146" s="311"/>
      <c r="S146" s="311"/>
      <c r="T146" s="311"/>
    </row>
    <row r="147" spans="1:20" x14ac:dyDescent="0.2">
      <c r="A147" s="312"/>
      <c r="B147" s="310"/>
      <c r="C147" s="332"/>
      <c r="D147" s="323"/>
      <c r="E147" s="324"/>
      <c r="F147" s="333"/>
      <c r="G147" s="324"/>
      <c r="H147" s="333"/>
      <c r="I147" s="324"/>
      <c r="J147" s="333"/>
      <c r="M147" s="311"/>
      <c r="N147" s="311"/>
      <c r="O147" s="311"/>
      <c r="P147" s="311"/>
      <c r="Q147" s="311"/>
      <c r="R147" s="311"/>
      <c r="S147" s="311"/>
      <c r="T147" s="311"/>
    </row>
    <row r="148" spans="1:20" x14ac:dyDescent="0.2">
      <c r="A148" s="309"/>
      <c r="B148" s="310"/>
      <c r="C148" s="311"/>
      <c r="D148" s="323"/>
      <c r="E148" s="324"/>
      <c r="F148" s="333"/>
      <c r="G148" s="324"/>
      <c r="H148" s="333"/>
      <c r="I148" s="324"/>
      <c r="J148" s="333"/>
      <c r="M148" s="311"/>
      <c r="N148" s="311"/>
      <c r="O148" s="311"/>
      <c r="P148" s="311"/>
      <c r="Q148" s="311"/>
      <c r="R148" s="311"/>
      <c r="S148" s="311"/>
      <c r="T148" s="311"/>
    </row>
    <row r="149" spans="1:20" x14ac:dyDescent="0.2">
      <c r="A149" s="309"/>
      <c r="B149" s="310"/>
      <c r="C149" s="311"/>
      <c r="D149" s="323"/>
      <c r="E149" s="324"/>
      <c r="F149" s="333"/>
      <c r="G149" s="324"/>
      <c r="H149" s="333"/>
      <c r="I149" s="324"/>
      <c r="J149" s="333"/>
      <c r="M149" s="311"/>
      <c r="N149" s="311"/>
      <c r="O149" s="311"/>
      <c r="P149" s="311"/>
      <c r="Q149" s="311"/>
      <c r="R149" s="311"/>
      <c r="S149" s="311"/>
      <c r="T149" s="311"/>
    </row>
    <row r="150" spans="1:20" x14ac:dyDescent="0.2">
      <c r="A150" s="309"/>
      <c r="B150" s="310"/>
      <c r="C150" s="311"/>
      <c r="D150" s="323"/>
      <c r="E150" s="324"/>
      <c r="F150" s="333"/>
      <c r="G150" s="324"/>
      <c r="H150" s="333"/>
      <c r="I150" s="324"/>
      <c r="J150" s="333"/>
      <c r="M150" s="311"/>
      <c r="N150" s="311"/>
      <c r="O150" s="311"/>
      <c r="P150" s="311"/>
      <c r="Q150" s="311"/>
      <c r="R150" s="311"/>
      <c r="S150" s="311"/>
      <c r="T150" s="311"/>
    </row>
    <row r="151" spans="1:20" x14ac:dyDescent="0.2">
      <c r="A151" s="309"/>
      <c r="B151" s="310"/>
      <c r="C151" s="311"/>
      <c r="D151" s="323"/>
      <c r="E151" s="324"/>
      <c r="F151" s="333"/>
      <c r="G151" s="324"/>
      <c r="H151" s="333"/>
      <c r="I151" s="324"/>
      <c r="J151" s="333"/>
      <c r="M151" s="311"/>
      <c r="N151" s="311"/>
      <c r="O151" s="311"/>
      <c r="P151" s="311"/>
      <c r="Q151" s="311"/>
      <c r="R151" s="311"/>
      <c r="S151" s="311"/>
      <c r="T151" s="311"/>
    </row>
    <row r="152" spans="1:20" x14ac:dyDescent="0.2">
      <c r="A152" s="309"/>
      <c r="B152" s="310"/>
      <c r="C152" s="311"/>
      <c r="D152" s="323"/>
      <c r="E152" s="324"/>
      <c r="F152" s="333"/>
      <c r="G152" s="324"/>
      <c r="H152" s="333"/>
      <c r="I152" s="324"/>
      <c r="J152" s="333"/>
      <c r="M152" s="311"/>
      <c r="N152" s="311"/>
      <c r="O152" s="311"/>
      <c r="P152" s="311"/>
      <c r="Q152" s="311"/>
      <c r="R152" s="311"/>
      <c r="S152" s="311"/>
      <c r="T152" s="311"/>
    </row>
    <row r="153" spans="1:20" x14ac:dyDescent="0.2">
      <c r="A153" s="309"/>
      <c r="B153" s="310"/>
      <c r="C153" s="311"/>
      <c r="D153" s="323"/>
      <c r="E153" s="324"/>
      <c r="F153" s="333"/>
      <c r="G153" s="324"/>
      <c r="H153" s="333"/>
      <c r="I153" s="324"/>
      <c r="J153" s="333"/>
      <c r="M153" s="311"/>
      <c r="N153" s="311"/>
      <c r="O153" s="311"/>
      <c r="P153" s="311"/>
      <c r="Q153" s="311"/>
      <c r="R153" s="311"/>
      <c r="S153" s="311"/>
      <c r="T153" s="311"/>
    </row>
    <row r="154" spans="1:20" x14ac:dyDescent="0.2">
      <c r="A154" s="309"/>
      <c r="B154" s="310"/>
      <c r="C154" s="311"/>
      <c r="D154" s="323"/>
      <c r="E154" s="324"/>
      <c r="F154" s="333"/>
      <c r="G154" s="324"/>
      <c r="H154" s="333"/>
      <c r="I154" s="324"/>
      <c r="J154" s="333"/>
      <c r="M154" s="311"/>
      <c r="N154" s="311"/>
      <c r="O154" s="311"/>
      <c r="P154" s="311"/>
      <c r="Q154" s="311"/>
      <c r="R154" s="311"/>
      <c r="S154" s="311"/>
      <c r="T154" s="311"/>
    </row>
    <row r="155" spans="1:20" x14ac:dyDescent="0.2">
      <c r="A155" s="309"/>
      <c r="B155" s="310"/>
      <c r="C155" s="311"/>
      <c r="D155" s="323"/>
      <c r="E155" s="324"/>
      <c r="F155" s="333"/>
      <c r="G155" s="324"/>
      <c r="H155" s="333"/>
      <c r="I155" s="324"/>
      <c r="J155" s="333"/>
      <c r="M155" s="311"/>
      <c r="N155" s="311"/>
      <c r="O155" s="311"/>
      <c r="P155" s="311"/>
      <c r="Q155" s="311"/>
      <c r="R155" s="311"/>
      <c r="S155" s="311"/>
      <c r="T155" s="311"/>
    </row>
    <row r="156" spans="1:20" x14ac:dyDescent="0.2">
      <c r="A156" s="309"/>
      <c r="B156" s="310"/>
      <c r="C156" s="332"/>
      <c r="D156" s="323"/>
      <c r="E156" s="324"/>
      <c r="F156" s="333"/>
      <c r="G156" s="324"/>
      <c r="H156" s="333"/>
      <c r="I156" s="324"/>
      <c r="J156" s="333"/>
      <c r="M156" s="311"/>
      <c r="N156" s="311"/>
      <c r="O156" s="311"/>
      <c r="P156" s="311"/>
      <c r="Q156" s="311"/>
      <c r="R156" s="311"/>
      <c r="S156" s="311"/>
      <c r="T156" s="311"/>
    </row>
    <row r="157" spans="1:20" x14ac:dyDescent="0.2">
      <c r="A157" s="309"/>
      <c r="B157" s="310"/>
      <c r="C157" s="332"/>
      <c r="D157" s="323"/>
      <c r="E157" s="324"/>
      <c r="F157" s="333"/>
      <c r="G157" s="324"/>
      <c r="H157" s="333"/>
      <c r="I157" s="324"/>
      <c r="J157" s="333"/>
      <c r="M157" s="311"/>
      <c r="N157" s="311"/>
      <c r="O157" s="311"/>
      <c r="P157" s="311"/>
      <c r="Q157" s="311"/>
      <c r="R157" s="311"/>
      <c r="S157" s="311"/>
      <c r="T157" s="311"/>
    </row>
    <row r="158" spans="1:20" x14ac:dyDescent="0.2">
      <c r="A158" s="309"/>
      <c r="B158" s="310"/>
      <c r="C158" s="311"/>
      <c r="D158" s="323"/>
      <c r="E158" s="324"/>
      <c r="F158" s="333"/>
      <c r="G158" s="324"/>
      <c r="H158" s="333"/>
      <c r="I158" s="324"/>
      <c r="J158" s="333"/>
      <c r="M158" s="311"/>
      <c r="N158" s="311"/>
      <c r="O158" s="311"/>
      <c r="P158" s="311"/>
      <c r="Q158" s="311"/>
      <c r="R158" s="311"/>
      <c r="S158" s="311"/>
      <c r="T158" s="311"/>
    </row>
    <row r="159" spans="1:20" x14ac:dyDescent="0.2">
      <c r="A159" s="309"/>
      <c r="B159" s="310"/>
      <c r="C159" s="327"/>
      <c r="D159" s="328"/>
      <c r="E159" s="324"/>
      <c r="F159" s="333"/>
      <c r="G159" s="324"/>
      <c r="H159" s="333"/>
      <c r="I159" s="324"/>
      <c r="J159" s="333"/>
      <c r="M159" s="311"/>
      <c r="N159" s="311"/>
      <c r="O159" s="311"/>
      <c r="P159" s="311"/>
      <c r="Q159" s="311"/>
      <c r="R159" s="311"/>
      <c r="S159" s="311"/>
      <c r="T159" s="311"/>
    </row>
    <row r="160" spans="1:20" x14ac:dyDescent="0.2">
      <c r="A160" s="309"/>
      <c r="B160" s="310"/>
      <c r="C160" s="327"/>
      <c r="D160" s="328"/>
      <c r="E160" s="324"/>
      <c r="F160" s="333"/>
      <c r="G160" s="324"/>
      <c r="H160" s="333"/>
      <c r="I160" s="324"/>
      <c r="J160" s="333"/>
      <c r="M160" s="311"/>
      <c r="N160" s="311"/>
      <c r="O160" s="311"/>
      <c r="P160" s="311"/>
      <c r="Q160" s="311"/>
      <c r="R160" s="311"/>
      <c r="S160" s="311"/>
      <c r="T160" s="311"/>
    </row>
    <row r="161" spans="1:20" x14ac:dyDescent="0.2">
      <c r="A161" s="309"/>
      <c r="B161" s="310"/>
      <c r="C161" s="311"/>
      <c r="D161" s="323"/>
      <c r="F161" s="313"/>
      <c r="H161" s="313"/>
      <c r="J161" s="313"/>
      <c r="K161" s="313"/>
      <c r="L161" s="329"/>
      <c r="M161" s="330"/>
      <c r="N161" s="311"/>
      <c r="O161" s="311"/>
      <c r="P161" s="311"/>
      <c r="Q161" s="311"/>
      <c r="R161" s="311"/>
      <c r="S161" s="311"/>
      <c r="T161" s="311"/>
    </row>
    <row r="162" spans="1:20" x14ac:dyDescent="0.2">
      <c r="A162" s="309"/>
      <c r="B162" s="310"/>
      <c r="C162" s="311"/>
      <c r="D162" s="323"/>
      <c r="M162" s="311"/>
      <c r="N162" s="311"/>
      <c r="O162" s="311"/>
      <c r="P162" s="311"/>
      <c r="Q162" s="311"/>
      <c r="R162" s="311"/>
      <c r="S162" s="311"/>
      <c r="T162" s="311"/>
    </row>
    <row r="163" spans="1:20" x14ac:dyDescent="0.2">
      <c r="A163" s="329"/>
      <c r="B163" s="310"/>
      <c r="C163" s="311"/>
      <c r="D163" s="323"/>
      <c r="E163" s="313"/>
      <c r="F163" s="313"/>
      <c r="G163" s="321"/>
      <c r="H163" s="313"/>
      <c r="I163" s="313"/>
      <c r="M163" s="311"/>
      <c r="N163" s="311"/>
      <c r="O163" s="311"/>
      <c r="P163" s="311"/>
      <c r="Q163" s="311"/>
      <c r="R163" s="311"/>
      <c r="S163" s="311"/>
      <c r="T163" s="311"/>
    </row>
    <row r="164" spans="1:20" x14ac:dyDescent="0.2">
      <c r="A164" s="312"/>
      <c r="B164" s="310"/>
      <c r="C164" s="311"/>
      <c r="D164" s="323"/>
      <c r="E164" s="324"/>
      <c r="F164" s="333"/>
      <c r="G164" s="324"/>
      <c r="H164" s="333"/>
      <c r="I164" s="324"/>
      <c r="J164" s="333"/>
      <c r="M164" s="311"/>
      <c r="N164" s="311"/>
      <c r="O164" s="311"/>
      <c r="P164" s="311"/>
      <c r="Q164" s="311"/>
      <c r="R164" s="311"/>
      <c r="S164" s="311"/>
      <c r="T164" s="311"/>
    </row>
    <row r="165" spans="1:20" x14ac:dyDescent="0.2">
      <c r="A165" s="309"/>
      <c r="B165" s="310"/>
      <c r="C165" s="311"/>
      <c r="D165" s="323"/>
      <c r="E165" s="324"/>
      <c r="F165" s="333"/>
      <c r="G165" s="324"/>
      <c r="H165" s="333"/>
      <c r="I165" s="324"/>
      <c r="J165" s="333"/>
      <c r="M165" s="311"/>
      <c r="N165" s="311"/>
      <c r="O165" s="311"/>
      <c r="P165" s="311"/>
      <c r="Q165" s="311"/>
      <c r="R165" s="311"/>
      <c r="S165" s="311"/>
      <c r="T165" s="311"/>
    </row>
    <row r="166" spans="1:20" x14ac:dyDescent="0.2">
      <c r="A166" s="309"/>
      <c r="B166" s="310"/>
      <c r="C166" s="327"/>
      <c r="D166" s="328"/>
      <c r="E166" s="324"/>
      <c r="F166" s="333"/>
      <c r="G166" s="324"/>
      <c r="H166" s="333"/>
      <c r="I166" s="324"/>
      <c r="J166" s="333"/>
      <c r="M166" s="311"/>
      <c r="N166" s="311"/>
      <c r="O166" s="311"/>
      <c r="P166" s="311"/>
      <c r="Q166" s="311"/>
      <c r="R166" s="311"/>
      <c r="S166" s="311"/>
      <c r="T166" s="311"/>
    </row>
    <row r="167" spans="1:20" x14ac:dyDescent="0.2">
      <c r="A167" s="309"/>
      <c r="B167" s="310"/>
      <c r="C167" s="311"/>
      <c r="D167" s="323"/>
      <c r="F167" s="313"/>
      <c r="H167" s="313"/>
      <c r="J167" s="313"/>
      <c r="K167" s="313"/>
      <c r="L167" s="329"/>
      <c r="M167" s="330"/>
      <c r="N167" s="311"/>
      <c r="O167" s="311"/>
      <c r="P167" s="311"/>
      <c r="Q167" s="311"/>
      <c r="R167" s="311"/>
      <c r="S167" s="311"/>
      <c r="T167" s="311"/>
    </row>
    <row r="168" spans="1:20" x14ac:dyDescent="0.2">
      <c r="A168" s="309"/>
      <c r="B168" s="310"/>
      <c r="C168" s="311"/>
      <c r="D168" s="323"/>
      <c r="M168" s="311"/>
      <c r="N168" s="311"/>
      <c r="O168" s="311"/>
      <c r="P168" s="311"/>
      <c r="Q168" s="311"/>
      <c r="R168" s="311"/>
      <c r="S168" s="311"/>
      <c r="T168" s="311"/>
    </row>
    <row r="169" spans="1:20" x14ac:dyDescent="0.2">
      <c r="A169" s="309"/>
      <c r="B169" s="310"/>
      <c r="C169" s="311"/>
      <c r="D169" s="323"/>
      <c r="E169" s="313"/>
      <c r="F169" s="313"/>
      <c r="G169" s="321"/>
      <c r="H169" s="313"/>
      <c r="I169" s="313"/>
      <c r="M169" s="311"/>
      <c r="N169" s="311"/>
      <c r="O169" s="311"/>
      <c r="P169" s="311"/>
      <c r="Q169" s="311"/>
      <c r="R169" s="311"/>
      <c r="S169" s="311"/>
      <c r="T169" s="311"/>
    </row>
    <row r="170" spans="1:20" x14ac:dyDescent="0.2">
      <c r="A170" s="312"/>
      <c r="B170" s="310"/>
      <c r="C170" s="311"/>
      <c r="D170" s="323"/>
      <c r="E170" s="324"/>
      <c r="F170" s="333"/>
      <c r="G170" s="324"/>
      <c r="H170" s="333"/>
      <c r="I170" s="324"/>
      <c r="J170" s="333"/>
      <c r="M170" s="311"/>
      <c r="N170" s="311"/>
      <c r="O170" s="311"/>
      <c r="P170" s="311"/>
      <c r="Q170" s="311"/>
      <c r="R170" s="311"/>
      <c r="S170" s="311"/>
      <c r="T170" s="311"/>
    </row>
    <row r="171" spans="1:20" x14ac:dyDescent="0.2">
      <c r="A171" s="309"/>
      <c r="B171" s="310"/>
      <c r="C171" s="311"/>
      <c r="D171" s="323"/>
      <c r="E171" s="324"/>
      <c r="F171" s="333"/>
      <c r="G171" s="324"/>
      <c r="H171" s="333"/>
      <c r="I171" s="324"/>
      <c r="J171" s="333"/>
      <c r="M171" s="311"/>
      <c r="N171" s="311"/>
      <c r="O171" s="311"/>
      <c r="P171" s="311"/>
      <c r="Q171" s="311"/>
      <c r="R171" s="311"/>
      <c r="S171" s="311"/>
      <c r="T171" s="311"/>
    </row>
    <row r="172" spans="1:20" x14ac:dyDescent="0.2">
      <c r="A172" s="309"/>
      <c r="B172" s="310"/>
      <c r="C172" s="311"/>
      <c r="D172" s="323"/>
      <c r="E172" s="324"/>
      <c r="F172" s="333"/>
      <c r="G172" s="324"/>
      <c r="H172" s="333"/>
      <c r="I172" s="324"/>
      <c r="J172" s="333"/>
      <c r="M172" s="311"/>
      <c r="N172" s="311"/>
      <c r="O172" s="311"/>
      <c r="P172" s="311"/>
      <c r="Q172" s="311"/>
      <c r="R172" s="311"/>
      <c r="S172" s="311"/>
      <c r="T172" s="311"/>
    </row>
    <row r="173" spans="1:20" x14ac:dyDescent="0.2">
      <c r="A173" s="309"/>
      <c r="B173" s="310"/>
      <c r="C173" s="311"/>
      <c r="D173" s="323"/>
      <c r="E173" s="324"/>
      <c r="F173" s="333"/>
      <c r="G173" s="324"/>
      <c r="H173" s="333"/>
      <c r="I173" s="324"/>
      <c r="J173" s="333"/>
      <c r="M173" s="311"/>
      <c r="N173" s="311"/>
      <c r="O173" s="311"/>
      <c r="P173" s="311"/>
      <c r="Q173" s="311"/>
      <c r="R173" s="311"/>
      <c r="S173" s="311"/>
      <c r="T173" s="311"/>
    </row>
    <row r="174" spans="1:20" x14ac:dyDescent="0.2">
      <c r="A174" s="309"/>
      <c r="B174" s="310"/>
      <c r="C174" s="311"/>
      <c r="D174" s="323"/>
      <c r="E174" s="324"/>
      <c r="F174" s="333"/>
      <c r="G174" s="324"/>
      <c r="H174" s="333"/>
      <c r="I174" s="324"/>
      <c r="J174" s="333"/>
      <c r="M174" s="311"/>
      <c r="N174" s="311"/>
      <c r="O174" s="311"/>
      <c r="P174" s="311"/>
      <c r="Q174" s="311"/>
      <c r="R174" s="311"/>
      <c r="S174" s="311"/>
      <c r="T174" s="311"/>
    </row>
    <row r="175" spans="1:20" x14ac:dyDescent="0.2">
      <c r="A175" s="309"/>
      <c r="B175" s="310"/>
      <c r="C175" s="332"/>
      <c r="D175" s="323"/>
      <c r="E175" s="324"/>
      <c r="F175" s="333"/>
      <c r="G175" s="324"/>
      <c r="H175" s="333"/>
      <c r="I175" s="324"/>
      <c r="J175" s="333"/>
      <c r="M175" s="311"/>
      <c r="N175" s="311"/>
      <c r="O175" s="311"/>
      <c r="P175" s="311"/>
      <c r="Q175" s="311"/>
      <c r="R175" s="311"/>
      <c r="S175" s="311"/>
      <c r="T175" s="311"/>
    </row>
    <row r="176" spans="1:20" x14ac:dyDescent="0.2">
      <c r="A176" s="309"/>
      <c r="B176" s="310"/>
      <c r="C176" s="311"/>
      <c r="D176" s="323"/>
      <c r="E176" s="324"/>
      <c r="F176" s="333"/>
      <c r="G176" s="324"/>
      <c r="H176" s="333"/>
      <c r="I176" s="324"/>
      <c r="J176" s="333"/>
      <c r="M176" s="311"/>
      <c r="N176" s="311"/>
      <c r="O176" s="311"/>
      <c r="P176" s="311"/>
      <c r="Q176" s="311"/>
      <c r="R176" s="311"/>
      <c r="S176" s="311"/>
      <c r="T176" s="311"/>
    </row>
    <row r="177" spans="1:20" x14ac:dyDescent="0.2">
      <c r="A177" s="309"/>
      <c r="B177" s="310"/>
      <c r="C177" s="311"/>
      <c r="D177" s="323"/>
      <c r="E177" s="324"/>
      <c r="F177" s="333"/>
      <c r="G177" s="324"/>
      <c r="H177" s="333"/>
      <c r="I177" s="324"/>
      <c r="J177" s="333"/>
      <c r="M177" s="311"/>
      <c r="N177" s="311"/>
      <c r="O177" s="311"/>
      <c r="P177" s="311"/>
      <c r="Q177" s="311"/>
      <c r="R177" s="311"/>
      <c r="S177" s="311"/>
      <c r="T177" s="311"/>
    </row>
    <row r="178" spans="1:20" x14ac:dyDescent="0.2">
      <c r="A178" s="309"/>
      <c r="B178" s="310"/>
      <c r="C178" s="311"/>
      <c r="D178" s="323"/>
      <c r="E178" s="324"/>
      <c r="F178" s="333"/>
      <c r="G178" s="324"/>
      <c r="H178" s="333"/>
      <c r="I178" s="324"/>
      <c r="J178" s="333"/>
      <c r="M178" s="311"/>
      <c r="N178" s="311"/>
      <c r="O178" s="311"/>
      <c r="P178" s="311"/>
      <c r="Q178" s="311"/>
      <c r="R178" s="311"/>
      <c r="S178" s="311"/>
      <c r="T178" s="311"/>
    </row>
    <row r="179" spans="1:20" x14ac:dyDescent="0.2">
      <c r="A179" s="309"/>
      <c r="B179" s="310"/>
      <c r="C179" s="311"/>
      <c r="D179" s="323"/>
      <c r="E179" s="324"/>
      <c r="F179" s="333"/>
      <c r="G179" s="324"/>
      <c r="H179" s="333"/>
      <c r="I179" s="324"/>
      <c r="J179" s="333"/>
      <c r="M179" s="311"/>
      <c r="N179" s="311"/>
      <c r="O179" s="311"/>
      <c r="P179" s="311"/>
      <c r="Q179" s="311"/>
      <c r="R179" s="311"/>
      <c r="S179" s="311"/>
      <c r="T179" s="311"/>
    </row>
    <row r="180" spans="1:20" x14ac:dyDescent="0.2">
      <c r="A180" s="309"/>
      <c r="B180" s="310"/>
      <c r="C180" s="311"/>
      <c r="D180" s="323"/>
      <c r="E180" s="324"/>
      <c r="F180" s="333"/>
      <c r="G180" s="324"/>
      <c r="H180" s="333"/>
      <c r="I180" s="324"/>
      <c r="J180" s="333"/>
      <c r="M180" s="311"/>
      <c r="N180" s="311"/>
      <c r="O180" s="311"/>
      <c r="P180" s="311"/>
      <c r="Q180" s="311"/>
      <c r="R180" s="311"/>
      <c r="S180" s="311"/>
      <c r="T180" s="311"/>
    </row>
    <row r="181" spans="1:20" x14ac:dyDescent="0.2">
      <c r="A181" s="309"/>
      <c r="B181" s="310"/>
      <c r="C181" s="311"/>
      <c r="D181" s="323"/>
      <c r="E181" s="324"/>
      <c r="F181" s="333"/>
      <c r="G181" s="324"/>
      <c r="H181" s="333"/>
      <c r="I181" s="324"/>
      <c r="J181" s="333"/>
      <c r="M181" s="311"/>
      <c r="N181" s="311"/>
      <c r="O181" s="311"/>
      <c r="P181" s="311"/>
      <c r="Q181" s="311"/>
      <c r="R181" s="311"/>
      <c r="S181" s="311"/>
      <c r="T181" s="311"/>
    </row>
    <row r="182" spans="1:20" x14ac:dyDescent="0.2">
      <c r="A182" s="309"/>
      <c r="B182" s="310"/>
      <c r="C182" s="311"/>
      <c r="D182" s="323"/>
      <c r="E182" s="324"/>
      <c r="F182" s="333"/>
      <c r="G182" s="324"/>
      <c r="H182" s="333"/>
      <c r="I182" s="324"/>
      <c r="J182" s="333"/>
      <c r="M182" s="311"/>
      <c r="N182" s="311"/>
      <c r="O182" s="311"/>
      <c r="P182" s="311"/>
      <c r="Q182" s="311"/>
      <c r="R182" s="311"/>
      <c r="S182" s="311"/>
      <c r="T182" s="311"/>
    </row>
    <row r="183" spans="1:20" x14ac:dyDescent="0.2">
      <c r="A183" s="309"/>
      <c r="B183" s="310"/>
      <c r="C183" s="311"/>
      <c r="D183" s="323"/>
      <c r="E183" s="324"/>
      <c r="F183" s="333"/>
      <c r="G183" s="324"/>
      <c r="H183" s="333"/>
      <c r="I183" s="324"/>
      <c r="J183" s="333"/>
      <c r="M183" s="311"/>
      <c r="N183" s="311"/>
      <c r="O183" s="311"/>
      <c r="P183" s="311"/>
      <c r="Q183" s="311"/>
      <c r="R183" s="311"/>
      <c r="S183" s="311"/>
      <c r="T183" s="311"/>
    </row>
    <row r="184" spans="1:20" x14ac:dyDescent="0.2">
      <c r="A184" s="309"/>
      <c r="B184" s="310"/>
      <c r="C184" s="311"/>
      <c r="D184" s="323"/>
      <c r="E184" s="324"/>
      <c r="F184" s="333"/>
      <c r="G184" s="324"/>
      <c r="H184" s="333"/>
      <c r="I184" s="324"/>
      <c r="J184" s="333"/>
      <c r="M184" s="311"/>
      <c r="N184" s="311"/>
      <c r="O184" s="311"/>
      <c r="P184" s="311"/>
      <c r="Q184" s="311"/>
      <c r="R184" s="311"/>
      <c r="S184" s="311"/>
      <c r="T184" s="311"/>
    </row>
    <row r="185" spans="1:20" x14ac:dyDescent="0.2">
      <c r="A185" s="309"/>
      <c r="B185" s="310"/>
      <c r="C185" s="311"/>
      <c r="D185" s="323"/>
      <c r="E185" s="324"/>
      <c r="F185" s="333"/>
      <c r="G185" s="324"/>
      <c r="H185" s="333"/>
      <c r="I185" s="324"/>
      <c r="J185" s="333"/>
      <c r="M185" s="311"/>
      <c r="N185" s="311"/>
      <c r="O185" s="311"/>
      <c r="P185" s="311"/>
      <c r="Q185" s="311"/>
      <c r="R185" s="311"/>
      <c r="S185" s="311"/>
      <c r="T185" s="311"/>
    </row>
    <row r="186" spans="1:20" x14ac:dyDescent="0.2">
      <c r="A186" s="309"/>
      <c r="B186" s="310"/>
      <c r="C186" s="311"/>
      <c r="D186" s="323"/>
      <c r="E186" s="324"/>
      <c r="F186" s="333"/>
      <c r="G186" s="324"/>
      <c r="H186" s="333"/>
      <c r="I186" s="324"/>
      <c r="J186" s="333"/>
      <c r="M186" s="311"/>
      <c r="N186" s="311"/>
      <c r="O186" s="311"/>
      <c r="P186" s="311"/>
      <c r="Q186" s="311"/>
      <c r="R186" s="311"/>
      <c r="S186" s="311"/>
      <c r="T186" s="311"/>
    </row>
    <row r="187" spans="1:20" x14ac:dyDescent="0.2">
      <c r="A187" s="309"/>
      <c r="B187" s="310"/>
      <c r="C187" s="311"/>
      <c r="D187" s="323"/>
      <c r="E187" s="324"/>
      <c r="F187" s="333"/>
      <c r="G187" s="324"/>
      <c r="H187" s="333"/>
      <c r="I187" s="324"/>
      <c r="J187" s="333"/>
      <c r="M187" s="311"/>
      <c r="N187" s="311"/>
      <c r="O187" s="311"/>
      <c r="P187" s="311"/>
      <c r="Q187" s="311"/>
      <c r="R187" s="311"/>
      <c r="S187" s="311"/>
      <c r="T187" s="311"/>
    </row>
    <row r="188" spans="1:20" x14ac:dyDescent="0.2">
      <c r="A188" s="309"/>
      <c r="B188" s="310"/>
      <c r="C188" s="311"/>
      <c r="D188" s="323"/>
      <c r="E188" s="324"/>
      <c r="F188" s="333"/>
      <c r="G188" s="324"/>
      <c r="H188" s="333"/>
      <c r="I188" s="324"/>
      <c r="J188" s="333"/>
      <c r="M188" s="311"/>
      <c r="N188" s="311"/>
      <c r="O188" s="311"/>
      <c r="P188" s="311"/>
      <c r="Q188" s="311"/>
      <c r="R188" s="311"/>
      <c r="S188" s="311"/>
      <c r="T188" s="311"/>
    </row>
    <row r="189" spans="1:20" x14ac:dyDescent="0.2">
      <c r="A189" s="309"/>
      <c r="B189" s="310"/>
      <c r="C189" s="311"/>
      <c r="D189" s="323"/>
      <c r="E189" s="324"/>
      <c r="F189" s="333"/>
      <c r="G189" s="324"/>
      <c r="H189" s="333"/>
      <c r="I189" s="324"/>
      <c r="J189" s="333"/>
      <c r="M189" s="311"/>
      <c r="N189" s="311"/>
      <c r="O189" s="311"/>
      <c r="P189" s="311"/>
      <c r="Q189" s="311"/>
      <c r="R189" s="311"/>
      <c r="S189" s="311"/>
      <c r="T189" s="311"/>
    </row>
    <row r="190" spans="1:20" x14ac:dyDescent="0.2">
      <c r="A190" s="309"/>
      <c r="B190" s="310"/>
      <c r="C190" s="311"/>
      <c r="D190" s="323"/>
      <c r="E190" s="324"/>
      <c r="F190" s="333"/>
      <c r="G190" s="324"/>
      <c r="H190" s="333"/>
      <c r="I190" s="324"/>
      <c r="J190" s="333"/>
      <c r="M190" s="311"/>
      <c r="N190" s="311"/>
      <c r="O190" s="311"/>
      <c r="P190" s="311"/>
      <c r="Q190" s="311"/>
      <c r="R190" s="311"/>
      <c r="S190" s="311"/>
      <c r="T190" s="311"/>
    </row>
    <row r="191" spans="1:20" x14ac:dyDescent="0.2">
      <c r="A191" s="309"/>
      <c r="B191" s="310"/>
      <c r="C191" s="327"/>
      <c r="D191" s="328"/>
      <c r="E191" s="324"/>
      <c r="F191" s="333"/>
      <c r="G191" s="324"/>
      <c r="H191" s="333"/>
      <c r="I191" s="324"/>
      <c r="J191" s="333"/>
      <c r="M191" s="311"/>
      <c r="N191" s="311"/>
      <c r="O191" s="311"/>
      <c r="P191" s="311"/>
      <c r="Q191" s="311"/>
      <c r="R191" s="311"/>
      <c r="S191" s="311"/>
      <c r="T191" s="311"/>
    </row>
    <row r="192" spans="1:20" x14ac:dyDescent="0.2">
      <c r="A192" s="309"/>
      <c r="B192" s="310"/>
      <c r="C192" s="327"/>
      <c r="D192" s="328"/>
      <c r="E192" s="324"/>
      <c r="F192" s="333"/>
      <c r="G192" s="324"/>
      <c r="H192" s="333"/>
      <c r="I192" s="324"/>
      <c r="J192" s="333"/>
      <c r="M192" s="311"/>
      <c r="N192" s="311"/>
      <c r="O192" s="311"/>
      <c r="P192" s="311"/>
      <c r="Q192" s="311"/>
      <c r="R192" s="311"/>
      <c r="S192" s="311"/>
      <c r="T192" s="311"/>
    </row>
    <row r="193" spans="1:20" x14ac:dyDescent="0.2">
      <c r="A193" s="309"/>
      <c r="B193" s="310"/>
      <c r="C193" s="311"/>
      <c r="D193" s="323"/>
      <c r="F193" s="313"/>
      <c r="H193" s="313"/>
      <c r="J193" s="313"/>
      <c r="K193" s="313"/>
      <c r="L193" s="329"/>
      <c r="M193" s="330"/>
      <c r="N193" s="311"/>
      <c r="O193" s="311"/>
      <c r="P193" s="311"/>
      <c r="Q193" s="311"/>
      <c r="R193" s="311"/>
      <c r="S193" s="311"/>
      <c r="T193" s="311"/>
    </row>
    <row r="194" spans="1:20" x14ac:dyDescent="0.2">
      <c r="A194" s="309"/>
      <c r="B194" s="310"/>
      <c r="C194" s="311"/>
      <c r="D194" s="323"/>
      <c r="M194" s="311"/>
      <c r="N194" s="311"/>
      <c r="O194" s="311"/>
      <c r="P194" s="311"/>
      <c r="Q194" s="311"/>
      <c r="R194" s="311"/>
      <c r="S194" s="311"/>
      <c r="T194" s="311"/>
    </row>
    <row r="195" spans="1:20" ht="12.75" hidden="1" customHeight="1" x14ac:dyDescent="0.2">
      <c r="A195" s="309"/>
      <c r="B195" s="310"/>
      <c r="C195" s="311"/>
      <c r="D195" s="323"/>
      <c r="E195" s="313"/>
      <c r="F195" s="313"/>
      <c r="G195" s="313"/>
      <c r="H195" s="313"/>
      <c r="I195" s="313"/>
      <c r="M195" s="311"/>
      <c r="N195" s="311"/>
      <c r="O195" s="311"/>
      <c r="P195" s="311"/>
      <c r="Q195" s="311"/>
      <c r="R195" s="311"/>
      <c r="S195" s="311"/>
      <c r="T195" s="311"/>
    </row>
    <row r="196" spans="1:20" ht="12.75" hidden="1" customHeight="1" x14ac:dyDescent="0.2">
      <c r="A196" s="309"/>
      <c r="B196" s="310"/>
      <c r="C196" s="311"/>
      <c r="D196" s="323"/>
      <c r="M196" s="311"/>
      <c r="N196" s="311"/>
      <c r="O196" s="311"/>
      <c r="P196" s="311"/>
      <c r="Q196" s="311"/>
      <c r="R196" s="311"/>
      <c r="S196" s="311"/>
      <c r="T196" s="311"/>
    </row>
    <row r="197" spans="1:20" ht="12.75" hidden="1" customHeight="1" x14ac:dyDescent="0.2">
      <c r="A197" s="309"/>
      <c r="B197" s="310"/>
      <c r="C197" s="311"/>
      <c r="D197" s="323"/>
      <c r="M197" s="311"/>
      <c r="N197" s="311"/>
      <c r="O197" s="311"/>
      <c r="P197" s="311"/>
      <c r="Q197" s="311"/>
      <c r="R197" s="311"/>
      <c r="S197" s="311"/>
      <c r="T197" s="311"/>
    </row>
    <row r="198" spans="1:20" ht="12.75" hidden="1" customHeight="1" x14ac:dyDescent="0.2">
      <c r="A198" s="309"/>
      <c r="B198" s="310"/>
      <c r="C198" s="311"/>
      <c r="D198" s="323"/>
      <c r="M198" s="311"/>
      <c r="N198" s="311"/>
      <c r="O198" s="311"/>
      <c r="P198" s="311"/>
      <c r="Q198" s="311"/>
      <c r="R198" s="311"/>
      <c r="S198" s="311"/>
      <c r="T198" s="311"/>
    </row>
    <row r="199" spans="1:20" ht="12.75" hidden="1" customHeight="1" x14ac:dyDescent="0.2">
      <c r="A199" s="309"/>
      <c r="B199" s="310"/>
      <c r="C199" s="311"/>
      <c r="D199" s="323"/>
      <c r="M199" s="311"/>
      <c r="N199" s="311"/>
      <c r="O199" s="311"/>
      <c r="P199" s="311"/>
      <c r="Q199" s="311"/>
      <c r="R199" s="311"/>
      <c r="S199" s="311"/>
      <c r="T199" s="311"/>
    </row>
    <row r="200" spans="1:20" ht="12.75" hidden="1" customHeight="1" x14ac:dyDescent="0.2">
      <c r="A200" s="309"/>
      <c r="B200" s="310"/>
      <c r="C200" s="311"/>
      <c r="D200" s="323"/>
      <c r="M200" s="311"/>
      <c r="N200" s="311"/>
      <c r="O200" s="311"/>
      <c r="P200" s="311"/>
      <c r="Q200" s="311"/>
      <c r="R200" s="311"/>
      <c r="S200" s="311"/>
      <c r="T200" s="311"/>
    </row>
    <row r="201" spans="1:20" ht="12.75" hidden="1" customHeight="1" x14ac:dyDescent="0.2">
      <c r="A201" s="309"/>
      <c r="B201" s="310"/>
      <c r="C201" s="311"/>
      <c r="D201" s="323"/>
      <c r="M201" s="311"/>
      <c r="N201" s="311"/>
      <c r="O201" s="311"/>
      <c r="P201" s="311"/>
      <c r="Q201" s="311"/>
      <c r="R201" s="311"/>
      <c r="S201" s="311"/>
      <c r="T201" s="311"/>
    </row>
    <row r="202" spans="1:20" ht="12.75" hidden="1" customHeight="1" x14ac:dyDescent="0.2">
      <c r="A202" s="309"/>
      <c r="B202" s="310"/>
      <c r="C202" s="311"/>
      <c r="D202" s="323"/>
      <c r="M202" s="311"/>
      <c r="N202" s="311"/>
      <c r="O202" s="311"/>
      <c r="P202" s="311"/>
      <c r="Q202" s="311"/>
      <c r="R202" s="311"/>
      <c r="S202" s="311"/>
      <c r="T202" s="311"/>
    </row>
    <row r="203" spans="1:20" ht="12.75" hidden="1" customHeight="1" x14ac:dyDescent="0.2">
      <c r="A203" s="309"/>
      <c r="B203" s="310"/>
      <c r="C203" s="311"/>
      <c r="D203" s="323"/>
      <c r="M203" s="311"/>
      <c r="N203" s="311"/>
      <c r="O203" s="311"/>
      <c r="P203" s="311"/>
      <c r="Q203" s="311"/>
      <c r="R203" s="311"/>
      <c r="S203" s="311"/>
      <c r="T203" s="311"/>
    </row>
    <row r="204" spans="1:20" ht="12.75" hidden="1" customHeight="1" x14ac:dyDescent="0.2">
      <c r="A204" s="309"/>
      <c r="B204" s="310"/>
      <c r="C204" s="311"/>
      <c r="D204" s="323"/>
      <c r="M204" s="311"/>
      <c r="N204" s="311"/>
      <c r="O204" s="311"/>
      <c r="P204" s="311"/>
      <c r="Q204" s="311"/>
      <c r="R204" s="311"/>
      <c r="S204" s="311"/>
      <c r="T204" s="311"/>
    </row>
    <row r="205" spans="1:20" ht="12.75" hidden="1" customHeight="1" x14ac:dyDescent="0.2">
      <c r="A205" s="309"/>
      <c r="B205" s="310"/>
      <c r="C205" s="311"/>
      <c r="D205" s="323"/>
      <c r="M205" s="311"/>
      <c r="N205" s="311"/>
      <c r="O205" s="311"/>
      <c r="P205" s="311"/>
      <c r="Q205" s="311"/>
      <c r="R205" s="311"/>
      <c r="S205" s="311"/>
      <c r="T205" s="311"/>
    </row>
    <row r="206" spans="1:20" ht="12.75" hidden="1" customHeight="1" x14ac:dyDescent="0.2">
      <c r="A206" s="309"/>
      <c r="B206" s="310"/>
      <c r="C206" s="311"/>
      <c r="D206" s="323"/>
      <c r="M206" s="311"/>
      <c r="N206" s="311"/>
      <c r="O206" s="311"/>
      <c r="P206" s="311"/>
      <c r="Q206" s="311"/>
      <c r="R206" s="311"/>
      <c r="S206" s="311"/>
      <c r="T206" s="311"/>
    </row>
    <row r="207" spans="1:20" ht="12.75" hidden="1" customHeight="1" x14ac:dyDescent="0.2">
      <c r="A207" s="309"/>
      <c r="B207" s="310"/>
      <c r="C207" s="311"/>
      <c r="D207" s="323"/>
      <c r="M207" s="311"/>
      <c r="N207" s="311"/>
      <c r="O207" s="311"/>
      <c r="P207" s="311"/>
      <c r="Q207" s="311"/>
      <c r="R207" s="311"/>
      <c r="S207" s="311"/>
      <c r="T207" s="311"/>
    </row>
    <row r="208" spans="1:20" ht="12.75" hidden="1" customHeight="1" x14ac:dyDescent="0.2">
      <c r="A208" s="309"/>
      <c r="B208" s="310"/>
      <c r="C208" s="311"/>
      <c r="D208" s="323"/>
      <c r="M208" s="311"/>
      <c r="N208" s="311"/>
      <c r="O208" s="311"/>
      <c r="P208" s="311"/>
      <c r="Q208" s="311"/>
      <c r="R208" s="311"/>
      <c r="S208" s="311"/>
      <c r="T208" s="311"/>
    </row>
    <row r="209" spans="1:20" ht="12.75" hidden="1" customHeight="1" x14ac:dyDescent="0.2">
      <c r="A209" s="309"/>
      <c r="B209" s="310"/>
      <c r="C209" s="311"/>
      <c r="D209" s="323"/>
      <c r="M209" s="311"/>
      <c r="N209" s="311"/>
      <c r="O209" s="311"/>
      <c r="P209" s="311"/>
      <c r="Q209" s="311"/>
      <c r="R209" s="311"/>
      <c r="S209" s="311"/>
      <c r="T209" s="311"/>
    </row>
    <row r="210" spans="1:20" ht="12.75" hidden="1" customHeight="1" x14ac:dyDescent="0.2">
      <c r="A210" s="309"/>
      <c r="B210" s="310"/>
      <c r="C210" s="311"/>
      <c r="D210" s="323"/>
      <c r="M210" s="311"/>
      <c r="N210" s="311"/>
      <c r="O210" s="311"/>
      <c r="P210" s="311"/>
      <c r="Q210" s="311"/>
      <c r="R210" s="311"/>
      <c r="S210" s="311"/>
      <c r="T210" s="311"/>
    </row>
    <row r="211" spans="1:20" ht="12.75" hidden="1" customHeight="1" x14ac:dyDescent="0.2">
      <c r="A211" s="309"/>
      <c r="B211" s="310"/>
      <c r="C211" s="311"/>
      <c r="D211" s="323"/>
      <c r="M211" s="311"/>
      <c r="N211" s="311"/>
      <c r="O211" s="311"/>
      <c r="P211" s="311"/>
      <c r="Q211" s="311"/>
      <c r="R211" s="311"/>
      <c r="S211" s="311"/>
      <c r="T211" s="311"/>
    </row>
    <row r="212" spans="1:20" ht="12.75" hidden="1" customHeight="1" x14ac:dyDescent="0.2">
      <c r="A212" s="309"/>
      <c r="B212" s="310"/>
      <c r="C212" s="311"/>
      <c r="D212" s="323"/>
      <c r="M212" s="311"/>
      <c r="N212" s="311"/>
      <c r="O212" s="311"/>
      <c r="P212" s="311"/>
      <c r="Q212" s="311"/>
      <c r="R212" s="311"/>
      <c r="S212" s="311"/>
      <c r="T212" s="311"/>
    </row>
    <row r="213" spans="1:20" ht="12.75" hidden="1" customHeight="1" x14ac:dyDescent="0.2">
      <c r="A213" s="309"/>
      <c r="B213" s="310"/>
      <c r="C213" s="311"/>
      <c r="D213" s="323"/>
      <c r="M213" s="311"/>
      <c r="N213" s="311"/>
      <c r="O213" s="311"/>
      <c r="P213" s="311"/>
      <c r="Q213" s="311"/>
      <c r="R213" s="311"/>
      <c r="S213" s="311"/>
      <c r="T213" s="311"/>
    </row>
    <row r="214" spans="1:20" ht="12.75" hidden="1" customHeight="1" x14ac:dyDescent="0.2">
      <c r="A214" s="309"/>
      <c r="B214" s="310"/>
      <c r="C214" s="311"/>
      <c r="D214" s="323"/>
      <c r="M214" s="311"/>
      <c r="N214" s="311"/>
      <c r="O214" s="311"/>
      <c r="P214" s="311"/>
      <c r="Q214" s="311"/>
      <c r="R214" s="311"/>
      <c r="S214" s="311"/>
      <c r="T214" s="311"/>
    </row>
    <row r="215" spans="1:20" ht="12.75" hidden="1" customHeight="1" x14ac:dyDescent="0.2">
      <c r="A215" s="309"/>
      <c r="B215" s="310"/>
      <c r="C215" s="311"/>
      <c r="D215" s="323"/>
      <c r="M215" s="311"/>
      <c r="N215" s="311"/>
      <c r="O215" s="311"/>
      <c r="P215" s="311"/>
      <c r="Q215" s="311"/>
      <c r="R215" s="311"/>
      <c r="S215" s="311"/>
      <c r="T215" s="311"/>
    </row>
    <row r="216" spans="1:20" ht="12.75" hidden="1" customHeight="1" x14ac:dyDescent="0.2">
      <c r="A216" s="309"/>
      <c r="B216" s="310"/>
      <c r="C216" s="311"/>
      <c r="D216" s="323"/>
      <c r="M216" s="311"/>
      <c r="N216" s="311"/>
      <c r="O216" s="311"/>
      <c r="P216" s="311"/>
      <c r="Q216" s="311"/>
      <c r="R216" s="311"/>
      <c r="S216" s="311"/>
      <c r="T216" s="311"/>
    </row>
    <row r="217" spans="1:20" ht="12.75" hidden="1" customHeight="1" x14ac:dyDescent="0.2">
      <c r="A217" s="309"/>
      <c r="B217" s="310"/>
      <c r="C217" s="311"/>
      <c r="D217" s="323"/>
      <c r="M217" s="311"/>
      <c r="N217" s="311"/>
      <c r="O217" s="311"/>
      <c r="P217" s="311"/>
      <c r="Q217" s="311"/>
      <c r="R217" s="311"/>
      <c r="S217" s="311"/>
      <c r="T217" s="311"/>
    </row>
    <row r="218" spans="1:20" ht="12.75" hidden="1" customHeight="1" x14ac:dyDescent="0.2">
      <c r="A218" s="309"/>
      <c r="B218" s="310"/>
      <c r="C218" s="311"/>
      <c r="D218" s="323"/>
      <c r="M218" s="311"/>
      <c r="N218" s="311"/>
      <c r="O218" s="311"/>
      <c r="P218" s="311"/>
      <c r="Q218" s="311"/>
      <c r="R218" s="311"/>
      <c r="S218" s="311"/>
      <c r="T218" s="311"/>
    </row>
    <row r="219" spans="1:20" ht="12.75" hidden="1" customHeight="1" x14ac:dyDescent="0.2">
      <c r="A219" s="309"/>
      <c r="B219" s="310"/>
      <c r="C219" s="311"/>
      <c r="D219" s="323"/>
      <c r="M219" s="311"/>
      <c r="N219" s="311"/>
      <c r="O219" s="311"/>
      <c r="P219" s="311"/>
      <c r="Q219" s="311"/>
      <c r="R219" s="311"/>
      <c r="S219" s="311"/>
      <c r="T219" s="311"/>
    </row>
    <row r="220" spans="1:20" ht="12.75" hidden="1" customHeight="1" x14ac:dyDescent="0.2">
      <c r="A220" s="309"/>
      <c r="B220" s="310"/>
      <c r="C220" s="311"/>
      <c r="D220" s="323"/>
      <c r="M220" s="311"/>
      <c r="N220" s="311"/>
      <c r="O220" s="311"/>
      <c r="P220" s="311"/>
      <c r="Q220" s="311"/>
      <c r="R220" s="311"/>
      <c r="S220" s="311"/>
      <c r="T220" s="311"/>
    </row>
    <row r="221" spans="1:20" ht="12.75" hidden="1" customHeight="1" x14ac:dyDescent="0.2">
      <c r="A221" s="309"/>
      <c r="B221" s="310"/>
      <c r="C221" s="311"/>
      <c r="D221" s="323"/>
      <c r="M221" s="311"/>
      <c r="N221" s="311"/>
      <c r="O221" s="311"/>
      <c r="P221" s="311"/>
      <c r="Q221" s="311"/>
      <c r="R221" s="311"/>
      <c r="S221" s="311"/>
      <c r="T221" s="311"/>
    </row>
    <row r="222" spans="1:20" ht="12.75" hidden="1" customHeight="1" x14ac:dyDescent="0.2">
      <c r="A222" s="309"/>
      <c r="B222" s="310"/>
      <c r="C222" s="311"/>
      <c r="D222" s="323"/>
      <c r="M222" s="311"/>
      <c r="N222" s="311"/>
      <c r="O222" s="311"/>
      <c r="P222" s="311"/>
      <c r="Q222" s="311"/>
      <c r="R222" s="311"/>
      <c r="S222" s="311"/>
      <c r="T222" s="311"/>
    </row>
    <row r="223" spans="1:20" ht="12.75" hidden="1" customHeight="1" x14ac:dyDescent="0.2">
      <c r="A223" s="309"/>
      <c r="B223" s="310"/>
      <c r="C223" s="311"/>
      <c r="D223" s="323"/>
      <c r="M223" s="311"/>
      <c r="N223" s="311"/>
      <c r="O223" s="311"/>
      <c r="P223" s="311"/>
      <c r="Q223" s="311"/>
      <c r="R223" s="311"/>
      <c r="S223" s="311"/>
      <c r="T223" s="311"/>
    </row>
    <row r="224" spans="1:20" ht="12.75" hidden="1" customHeight="1" x14ac:dyDescent="0.2">
      <c r="A224" s="309"/>
      <c r="B224" s="310"/>
      <c r="C224" s="311"/>
      <c r="D224" s="323"/>
      <c r="M224" s="311"/>
      <c r="N224" s="311"/>
      <c r="O224" s="311"/>
      <c r="P224" s="311"/>
      <c r="Q224" s="311"/>
      <c r="R224" s="311"/>
      <c r="S224" s="311"/>
      <c r="T224" s="311"/>
    </row>
    <row r="225" spans="1:20" ht="12.75" hidden="1" customHeight="1" x14ac:dyDescent="0.2">
      <c r="A225" s="309"/>
      <c r="B225" s="310"/>
      <c r="C225" s="311"/>
      <c r="D225" s="323"/>
      <c r="M225" s="311"/>
      <c r="N225" s="311"/>
      <c r="O225" s="311"/>
      <c r="P225" s="311"/>
      <c r="Q225" s="311"/>
      <c r="R225" s="311"/>
      <c r="S225" s="311"/>
      <c r="T225" s="311"/>
    </row>
    <row r="226" spans="1:20" ht="12.75" hidden="1" customHeight="1" x14ac:dyDescent="0.2">
      <c r="A226" s="309"/>
      <c r="B226" s="310"/>
      <c r="C226" s="311"/>
      <c r="D226" s="323"/>
      <c r="M226" s="311"/>
      <c r="N226" s="311"/>
      <c r="O226" s="311"/>
      <c r="P226" s="311"/>
      <c r="Q226" s="311"/>
      <c r="R226" s="311"/>
      <c r="S226" s="311"/>
      <c r="T226" s="311"/>
    </row>
    <row r="227" spans="1:20" ht="12.75" hidden="1" customHeight="1" x14ac:dyDescent="0.2">
      <c r="A227" s="309"/>
      <c r="B227" s="310"/>
      <c r="C227" s="311"/>
      <c r="D227" s="323"/>
      <c r="M227" s="311"/>
      <c r="N227" s="311"/>
      <c r="O227" s="311"/>
      <c r="P227" s="311"/>
      <c r="Q227" s="311"/>
      <c r="R227" s="311"/>
      <c r="S227" s="311"/>
      <c r="T227" s="311"/>
    </row>
    <row r="228" spans="1:20" ht="12.75" hidden="1" customHeight="1" x14ac:dyDescent="0.2">
      <c r="A228" s="309"/>
      <c r="B228" s="310"/>
      <c r="C228" s="311"/>
      <c r="D228" s="323"/>
      <c r="M228" s="311"/>
      <c r="N228" s="311"/>
      <c r="O228" s="311"/>
      <c r="P228" s="311"/>
      <c r="Q228" s="311"/>
      <c r="R228" s="311"/>
      <c r="S228" s="311"/>
      <c r="T228" s="311"/>
    </row>
    <row r="229" spans="1:20" ht="12.75" hidden="1" customHeight="1" x14ac:dyDescent="0.2">
      <c r="A229" s="309"/>
      <c r="B229" s="310"/>
      <c r="C229" s="311"/>
      <c r="D229" s="323"/>
      <c r="M229" s="311"/>
      <c r="N229" s="311"/>
      <c r="O229" s="311"/>
      <c r="P229" s="311"/>
      <c r="Q229" s="311"/>
      <c r="R229" s="311"/>
      <c r="S229" s="311"/>
      <c r="T229" s="311"/>
    </row>
    <row r="230" spans="1:20" ht="12.75" hidden="1" customHeight="1" x14ac:dyDescent="0.2">
      <c r="A230" s="309"/>
      <c r="B230" s="310"/>
      <c r="C230" s="311"/>
      <c r="D230" s="323"/>
      <c r="M230" s="311"/>
      <c r="N230" s="311"/>
      <c r="O230" s="311"/>
      <c r="P230" s="311"/>
      <c r="Q230" s="311"/>
      <c r="R230" s="311"/>
      <c r="S230" s="311"/>
      <c r="T230" s="311"/>
    </row>
    <row r="231" spans="1:20" ht="12.75" hidden="1" customHeight="1" x14ac:dyDescent="0.2">
      <c r="A231" s="309"/>
      <c r="B231" s="310"/>
      <c r="C231" s="311"/>
      <c r="D231" s="323"/>
      <c r="M231" s="311"/>
      <c r="N231" s="311"/>
      <c r="O231" s="311"/>
      <c r="P231" s="311"/>
      <c r="Q231" s="311"/>
      <c r="R231" s="311"/>
      <c r="S231" s="311"/>
      <c r="T231" s="311"/>
    </row>
    <row r="232" spans="1:20" ht="12.75" hidden="1" customHeight="1" x14ac:dyDescent="0.2">
      <c r="A232" s="309"/>
      <c r="B232" s="310"/>
      <c r="C232" s="311"/>
      <c r="D232" s="323"/>
      <c r="M232" s="311"/>
      <c r="N232" s="311"/>
      <c r="O232" s="311"/>
      <c r="P232" s="311"/>
      <c r="Q232" s="311"/>
      <c r="R232" s="311"/>
      <c r="S232" s="311"/>
      <c r="T232" s="311"/>
    </row>
    <row r="233" spans="1:20" ht="12.75" hidden="1" customHeight="1" x14ac:dyDescent="0.2">
      <c r="A233" s="309"/>
      <c r="B233" s="310"/>
      <c r="C233" s="311"/>
      <c r="D233" s="323"/>
      <c r="M233" s="311"/>
      <c r="N233" s="311"/>
      <c r="O233" s="311"/>
      <c r="P233" s="311"/>
      <c r="Q233" s="311"/>
      <c r="R233" s="311"/>
      <c r="S233" s="311"/>
      <c r="T233" s="311"/>
    </row>
    <row r="234" spans="1:20" ht="12.75" hidden="1" customHeight="1" x14ac:dyDescent="0.2">
      <c r="A234" s="309"/>
      <c r="B234" s="310"/>
      <c r="C234" s="311"/>
      <c r="D234" s="323"/>
      <c r="M234" s="311"/>
      <c r="N234" s="311"/>
      <c r="O234" s="311"/>
      <c r="P234" s="311"/>
      <c r="Q234" s="311"/>
      <c r="R234" s="311"/>
      <c r="S234" s="311"/>
      <c r="T234" s="311"/>
    </row>
    <row r="235" spans="1:20" ht="12.75" hidden="1" customHeight="1" x14ac:dyDescent="0.2">
      <c r="A235" s="309"/>
      <c r="B235" s="310"/>
      <c r="C235" s="311"/>
      <c r="D235" s="323"/>
      <c r="M235" s="311"/>
      <c r="N235" s="311"/>
      <c r="O235" s="311"/>
      <c r="P235" s="311"/>
      <c r="Q235" s="311"/>
      <c r="R235" s="311"/>
      <c r="S235" s="311"/>
      <c r="T235" s="311"/>
    </row>
    <row r="236" spans="1:20" ht="12.75" hidden="1" customHeight="1" x14ac:dyDescent="0.2">
      <c r="A236" s="309"/>
      <c r="B236" s="310"/>
      <c r="C236" s="311"/>
      <c r="D236" s="323"/>
      <c r="M236" s="311"/>
      <c r="N236" s="311"/>
      <c r="O236" s="311"/>
      <c r="P236" s="311"/>
      <c r="Q236" s="311"/>
      <c r="R236" s="311"/>
      <c r="S236" s="311"/>
      <c r="T236" s="311"/>
    </row>
    <row r="237" spans="1:20" ht="12.75" hidden="1" customHeight="1" x14ac:dyDescent="0.2">
      <c r="A237" s="309"/>
      <c r="B237" s="310"/>
      <c r="C237" s="311"/>
      <c r="D237" s="323"/>
      <c r="M237" s="311"/>
      <c r="N237" s="311"/>
      <c r="O237" s="311"/>
      <c r="P237" s="311"/>
      <c r="Q237" s="311"/>
      <c r="R237" s="311"/>
      <c r="S237" s="311"/>
      <c r="T237" s="311"/>
    </row>
    <row r="238" spans="1:20" ht="12.75" hidden="1" customHeight="1" x14ac:dyDescent="0.2">
      <c r="A238" s="309"/>
      <c r="B238" s="310"/>
      <c r="C238" s="311"/>
      <c r="D238" s="323"/>
      <c r="M238" s="311"/>
      <c r="N238" s="311"/>
      <c r="O238" s="311"/>
      <c r="P238" s="311"/>
      <c r="Q238" s="311"/>
      <c r="R238" s="311"/>
      <c r="S238" s="311"/>
      <c r="T238" s="311"/>
    </row>
    <row r="239" spans="1:20" ht="12.75" hidden="1" customHeight="1" x14ac:dyDescent="0.2">
      <c r="A239" s="309"/>
      <c r="B239" s="310"/>
      <c r="C239" s="311"/>
      <c r="D239" s="323"/>
      <c r="M239" s="311"/>
      <c r="N239" s="311"/>
      <c r="O239" s="311"/>
      <c r="P239" s="311"/>
      <c r="Q239" s="311"/>
      <c r="R239" s="311"/>
      <c r="S239" s="311"/>
      <c r="T239" s="311"/>
    </row>
    <row r="240" spans="1:20" ht="12.75" hidden="1" customHeight="1" x14ac:dyDescent="0.2">
      <c r="A240" s="309"/>
      <c r="B240" s="310"/>
      <c r="C240" s="311"/>
      <c r="D240" s="323"/>
      <c r="M240" s="311"/>
      <c r="N240" s="311"/>
      <c r="O240" s="311"/>
      <c r="P240" s="311"/>
      <c r="Q240" s="311"/>
      <c r="R240" s="311"/>
      <c r="S240" s="311"/>
      <c r="T240" s="311"/>
    </row>
    <row r="241" spans="1:20" ht="12.75" hidden="1" customHeight="1" x14ac:dyDescent="0.2">
      <c r="A241" s="309"/>
      <c r="B241" s="310"/>
      <c r="C241" s="311"/>
      <c r="D241" s="323"/>
      <c r="M241" s="311"/>
      <c r="N241" s="311"/>
      <c r="O241" s="311"/>
      <c r="P241" s="311"/>
      <c r="Q241" s="311"/>
      <c r="R241" s="311"/>
      <c r="S241" s="311"/>
      <c r="T241" s="311"/>
    </row>
    <row r="242" spans="1:20" ht="12.75" hidden="1" customHeight="1" x14ac:dyDescent="0.2">
      <c r="A242" s="309"/>
      <c r="B242" s="310"/>
      <c r="C242" s="311"/>
      <c r="D242" s="323"/>
      <c r="M242" s="311"/>
      <c r="N242" s="311"/>
      <c r="O242" s="311"/>
      <c r="P242" s="311"/>
      <c r="Q242" s="311"/>
      <c r="R242" s="311"/>
      <c r="S242" s="311"/>
      <c r="T242" s="311"/>
    </row>
    <row r="243" spans="1:20" ht="12.75" hidden="1" customHeight="1" x14ac:dyDescent="0.2">
      <c r="A243" s="309"/>
      <c r="B243" s="310"/>
      <c r="C243" s="311"/>
      <c r="D243" s="323"/>
      <c r="M243" s="311"/>
      <c r="N243" s="311"/>
      <c r="O243" s="311"/>
      <c r="P243" s="311"/>
      <c r="Q243" s="311"/>
      <c r="R243" s="311"/>
      <c r="S243" s="311"/>
      <c r="T243" s="311"/>
    </row>
    <row r="244" spans="1:20" ht="12.75" hidden="1" customHeight="1" x14ac:dyDescent="0.2">
      <c r="A244" s="309"/>
      <c r="B244" s="310"/>
      <c r="C244" s="311"/>
      <c r="D244" s="323"/>
      <c r="M244" s="311"/>
      <c r="N244" s="311"/>
      <c r="O244" s="311"/>
      <c r="P244" s="311"/>
      <c r="Q244" s="311"/>
      <c r="R244" s="311"/>
      <c r="S244" s="311"/>
      <c r="T244" s="311"/>
    </row>
    <row r="245" spans="1:20" ht="12.75" hidden="1" customHeight="1" x14ac:dyDescent="0.2">
      <c r="A245" s="309"/>
      <c r="B245" s="310"/>
      <c r="C245" s="311"/>
      <c r="D245" s="323"/>
      <c r="M245" s="311"/>
      <c r="N245" s="311"/>
      <c r="O245" s="311"/>
      <c r="P245" s="311"/>
      <c r="Q245" s="311"/>
      <c r="R245" s="311"/>
      <c r="S245" s="311"/>
      <c r="T245" s="311"/>
    </row>
    <row r="246" spans="1:20" ht="12.75" hidden="1" customHeight="1" x14ac:dyDescent="0.2">
      <c r="A246" s="309"/>
      <c r="B246" s="310"/>
      <c r="C246" s="311"/>
      <c r="D246" s="323"/>
      <c r="M246" s="311"/>
      <c r="N246" s="311"/>
      <c r="O246" s="311"/>
      <c r="P246" s="311"/>
      <c r="Q246" s="311"/>
      <c r="R246" s="311"/>
      <c r="S246" s="311"/>
      <c r="T246" s="311"/>
    </row>
    <row r="247" spans="1:20" ht="12.75" hidden="1" customHeight="1" x14ac:dyDescent="0.2">
      <c r="A247" s="309"/>
      <c r="B247" s="310"/>
      <c r="C247" s="311"/>
      <c r="D247" s="323"/>
      <c r="M247" s="311"/>
      <c r="N247" s="311"/>
      <c r="O247" s="311"/>
      <c r="P247" s="311"/>
      <c r="Q247" s="311"/>
      <c r="R247" s="311"/>
      <c r="S247" s="311"/>
      <c r="T247" s="311"/>
    </row>
    <row r="248" spans="1:20" ht="12.75" hidden="1" customHeight="1" x14ac:dyDescent="0.2">
      <c r="A248" s="309"/>
      <c r="B248" s="310"/>
      <c r="C248" s="311"/>
      <c r="D248" s="323"/>
      <c r="M248" s="311"/>
      <c r="N248" s="311"/>
      <c r="O248" s="311"/>
      <c r="P248" s="311"/>
      <c r="Q248" s="311"/>
      <c r="R248" s="311"/>
      <c r="S248" s="311"/>
      <c r="T248" s="311"/>
    </row>
    <row r="249" spans="1:20" ht="12.75" hidden="1" customHeight="1" x14ac:dyDescent="0.2">
      <c r="A249" s="309"/>
      <c r="B249" s="310"/>
      <c r="C249" s="311"/>
      <c r="D249" s="323"/>
      <c r="M249" s="311"/>
      <c r="N249" s="311"/>
      <c r="O249" s="311"/>
      <c r="P249" s="311"/>
      <c r="Q249" s="311"/>
      <c r="R249" s="311"/>
      <c r="S249" s="311"/>
      <c r="T249" s="311"/>
    </row>
    <row r="250" spans="1:20" ht="12.75" hidden="1" customHeight="1" x14ac:dyDescent="0.2">
      <c r="A250" s="309"/>
      <c r="B250" s="310"/>
      <c r="C250" s="311"/>
      <c r="D250" s="323"/>
      <c r="M250" s="311"/>
      <c r="N250" s="311"/>
      <c r="O250" s="311"/>
      <c r="P250" s="311"/>
      <c r="Q250" s="311"/>
      <c r="R250" s="311"/>
      <c r="S250" s="311"/>
      <c r="T250" s="311"/>
    </row>
    <row r="251" spans="1:20" ht="12.75" hidden="1" customHeight="1" x14ac:dyDescent="0.2">
      <c r="A251" s="309"/>
      <c r="B251" s="310"/>
      <c r="C251" s="311"/>
      <c r="D251" s="323"/>
      <c r="M251" s="311"/>
      <c r="N251" s="311"/>
      <c r="O251" s="311"/>
      <c r="P251" s="311"/>
      <c r="Q251" s="311"/>
      <c r="R251" s="311"/>
      <c r="S251" s="311"/>
      <c r="T251" s="311"/>
    </row>
    <row r="252" spans="1:20" ht="12.75" hidden="1" customHeight="1" x14ac:dyDescent="0.2">
      <c r="A252" s="309"/>
      <c r="B252" s="310"/>
      <c r="C252" s="311"/>
      <c r="D252" s="323"/>
      <c r="M252" s="311"/>
      <c r="N252" s="311"/>
      <c r="O252" s="311"/>
      <c r="P252" s="311"/>
      <c r="Q252" s="311"/>
      <c r="R252" s="311"/>
      <c r="S252" s="311"/>
      <c r="T252" s="311"/>
    </row>
    <row r="253" spans="1:20" ht="12.75" hidden="1" customHeight="1" x14ac:dyDescent="0.2">
      <c r="A253" s="309"/>
      <c r="B253" s="310"/>
      <c r="C253" s="311"/>
      <c r="D253" s="323"/>
      <c r="M253" s="311"/>
      <c r="N253" s="311"/>
      <c r="O253" s="311"/>
      <c r="P253" s="311"/>
      <c r="Q253" s="311"/>
      <c r="R253" s="311"/>
      <c r="S253" s="311"/>
      <c r="T253" s="311"/>
    </row>
    <row r="254" spans="1:20" ht="12.75" hidden="1" customHeight="1" x14ac:dyDescent="0.2">
      <c r="A254" s="309"/>
      <c r="B254" s="310"/>
      <c r="C254" s="311"/>
      <c r="D254" s="323"/>
      <c r="M254" s="311"/>
      <c r="N254" s="311"/>
      <c r="O254" s="311"/>
      <c r="P254" s="311"/>
      <c r="Q254" s="311"/>
      <c r="R254" s="311"/>
      <c r="S254" s="311"/>
      <c r="T254" s="311"/>
    </row>
    <row r="255" spans="1:20" x14ac:dyDescent="0.2">
      <c r="A255" s="309"/>
      <c r="B255" s="310"/>
      <c r="C255" s="311"/>
      <c r="D255" s="323"/>
      <c r="M255" s="311"/>
      <c r="N255" s="311"/>
      <c r="O255" s="311"/>
      <c r="P255" s="311"/>
      <c r="Q255" s="311"/>
      <c r="R255" s="311"/>
      <c r="S255" s="311"/>
      <c r="T255" s="311"/>
    </row>
    <row r="256" spans="1:20" ht="12.75" customHeight="1" x14ac:dyDescent="0.2">
      <c r="A256" s="309"/>
      <c r="B256" s="310"/>
      <c r="C256" s="311"/>
      <c r="D256" s="323"/>
      <c r="M256" s="311"/>
      <c r="N256" s="311"/>
      <c r="O256" s="311"/>
      <c r="P256" s="311"/>
      <c r="Q256" s="311"/>
      <c r="R256" s="311"/>
      <c r="S256" s="311"/>
      <c r="T256" s="311"/>
    </row>
    <row r="257" spans="1:20" ht="12.75" customHeight="1" x14ac:dyDescent="0.2">
      <c r="A257" s="309"/>
      <c r="B257" s="310"/>
      <c r="C257" s="311"/>
      <c r="D257" s="323"/>
      <c r="M257" s="311"/>
      <c r="N257" s="311"/>
      <c r="O257" s="311"/>
      <c r="P257" s="311"/>
      <c r="Q257" s="311"/>
      <c r="R257" s="311"/>
      <c r="S257" s="311"/>
      <c r="T257" s="311"/>
    </row>
    <row r="258" spans="1:20" x14ac:dyDescent="0.2">
      <c r="A258" s="329"/>
      <c r="B258" s="310"/>
      <c r="C258" s="311"/>
      <c r="D258" s="323"/>
      <c r="E258" s="313"/>
      <c r="F258" s="313"/>
      <c r="G258" s="313"/>
      <c r="H258" s="313"/>
      <c r="I258" s="313"/>
      <c r="M258" s="311"/>
      <c r="N258" s="311"/>
      <c r="O258" s="311"/>
      <c r="P258" s="311"/>
      <c r="Q258" s="311"/>
      <c r="R258" s="311"/>
      <c r="S258" s="311"/>
      <c r="T258" s="311"/>
    </row>
    <row r="259" spans="1:20" x14ac:dyDescent="0.2">
      <c r="A259" s="329"/>
      <c r="B259" s="310"/>
      <c r="C259" s="311"/>
      <c r="D259" s="323"/>
      <c r="E259" s="313"/>
      <c r="F259" s="313"/>
      <c r="G259" s="321"/>
      <c r="H259" s="313"/>
      <c r="I259" s="313"/>
      <c r="M259" s="311"/>
      <c r="N259" s="311"/>
      <c r="O259" s="311"/>
      <c r="P259" s="311"/>
      <c r="Q259" s="311"/>
      <c r="R259" s="311"/>
      <c r="S259" s="311"/>
      <c r="T259" s="311"/>
    </row>
    <row r="260" spans="1:20" ht="12.75" customHeight="1" x14ac:dyDescent="0.2">
      <c r="A260" s="336"/>
      <c r="B260" s="335"/>
      <c r="C260" s="328"/>
      <c r="D260" s="328"/>
      <c r="E260" s="324"/>
      <c r="F260" s="333"/>
      <c r="G260" s="324"/>
      <c r="H260" s="333"/>
      <c r="I260" s="324"/>
      <c r="J260" s="333"/>
      <c r="M260" s="311"/>
      <c r="N260" s="311"/>
      <c r="O260" s="311"/>
      <c r="P260" s="311"/>
      <c r="Q260" s="311"/>
      <c r="R260" s="311"/>
      <c r="S260" s="311"/>
      <c r="T260" s="311"/>
    </row>
    <row r="261" spans="1:20" x14ac:dyDescent="0.2">
      <c r="A261" s="336"/>
      <c r="B261" s="335"/>
      <c r="C261" s="328"/>
      <c r="D261" s="328"/>
      <c r="E261" s="324"/>
      <c r="F261" s="333"/>
      <c r="G261" s="324"/>
      <c r="H261" s="333"/>
      <c r="I261" s="324"/>
      <c r="J261" s="333"/>
      <c r="M261" s="311"/>
      <c r="N261" s="311"/>
      <c r="O261" s="311"/>
      <c r="P261" s="311"/>
      <c r="Q261" s="311"/>
      <c r="R261" s="311"/>
      <c r="S261" s="311"/>
      <c r="T261" s="311"/>
    </row>
    <row r="262" spans="1:20" x14ac:dyDescent="0.2">
      <c r="A262" s="309"/>
      <c r="B262" s="310"/>
      <c r="C262" s="328"/>
      <c r="D262" s="328"/>
      <c r="E262" s="324"/>
      <c r="F262" s="333"/>
      <c r="G262" s="324"/>
      <c r="H262" s="333"/>
      <c r="I262" s="324"/>
      <c r="J262" s="333"/>
      <c r="M262" s="311"/>
      <c r="N262" s="311"/>
      <c r="O262" s="311"/>
      <c r="P262" s="311"/>
      <c r="Q262" s="311"/>
      <c r="R262" s="311"/>
      <c r="S262" s="311"/>
      <c r="T262" s="311"/>
    </row>
    <row r="263" spans="1:20" x14ac:dyDescent="0.2">
      <c r="A263" s="309"/>
      <c r="B263" s="310"/>
      <c r="C263" s="328"/>
      <c r="D263" s="328"/>
      <c r="E263" s="324"/>
      <c r="F263" s="333"/>
      <c r="G263" s="324"/>
      <c r="H263" s="333"/>
      <c r="I263" s="324"/>
      <c r="J263" s="333"/>
      <c r="M263" s="311"/>
      <c r="N263" s="311"/>
      <c r="O263" s="311"/>
      <c r="P263" s="311"/>
      <c r="Q263" s="311"/>
      <c r="R263" s="311"/>
      <c r="S263" s="311"/>
      <c r="T263" s="311"/>
    </row>
    <row r="264" spans="1:20" x14ac:dyDescent="0.2">
      <c r="A264" s="309"/>
      <c r="B264" s="310"/>
      <c r="C264" s="328"/>
      <c r="D264" s="328"/>
      <c r="E264" s="324"/>
      <c r="F264" s="333"/>
      <c r="G264" s="324"/>
      <c r="H264" s="333"/>
      <c r="I264" s="324"/>
      <c r="J264" s="333"/>
      <c r="M264" s="311"/>
      <c r="N264" s="311"/>
      <c r="O264" s="311"/>
      <c r="P264" s="311"/>
      <c r="Q264" s="311"/>
      <c r="R264" s="311"/>
      <c r="S264" s="311"/>
      <c r="T264" s="311"/>
    </row>
    <row r="265" spans="1:20" x14ac:dyDescent="0.2">
      <c r="A265" s="309"/>
      <c r="B265" s="310"/>
      <c r="C265" s="328"/>
      <c r="D265" s="328"/>
      <c r="E265" s="324"/>
      <c r="F265" s="333"/>
      <c r="G265" s="324"/>
      <c r="H265" s="333"/>
      <c r="I265" s="324"/>
      <c r="J265" s="333"/>
      <c r="M265" s="311"/>
      <c r="N265" s="311"/>
      <c r="O265" s="311"/>
      <c r="P265" s="311"/>
      <c r="Q265" s="311"/>
      <c r="R265" s="311"/>
      <c r="S265" s="311"/>
      <c r="T265" s="311"/>
    </row>
    <row r="266" spans="1:20" x14ac:dyDescent="0.2">
      <c r="A266" s="309"/>
      <c r="B266" s="310"/>
      <c r="C266" s="328"/>
      <c r="D266" s="328"/>
      <c r="E266" s="324"/>
      <c r="F266" s="333"/>
      <c r="G266" s="324"/>
      <c r="H266" s="333"/>
      <c r="I266" s="324"/>
      <c r="J266" s="333"/>
      <c r="M266" s="311"/>
      <c r="N266" s="311"/>
      <c r="O266" s="311"/>
      <c r="P266" s="311"/>
      <c r="Q266" s="311"/>
      <c r="R266" s="311"/>
      <c r="S266" s="311"/>
      <c r="T266" s="311"/>
    </row>
    <row r="267" spans="1:20" x14ac:dyDescent="0.2">
      <c r="A267" s="309"/>
      <c r="B267" s="310"/>
      <c r="C267" s="328"/>
      <c r="D267" s="328"/>
      <c r="E267" s="324"/>
      <c r="F267" s="333"/>
      <c r="G267" s="324"/>
      <c r="H267" s="333"/>
      <c r="I267" s="324"/>
      <c r="J267" s="333"/>
      <c r="M267" s="311"/>
      <c r="N267" s="311"/>
      <c r="O267" s="311"/>
      <c r="P267" s="311"/>
      <c r="Q267" s="311"/>
      <c r="R267" s="311"/>
      <c r="S267" s="311"/>
      <c r="T267" s="311"/>
    </row>
    <row r="268" spans="1:20" x14ac:dyDescent="0.2">
      <c r="A268" s="309"/>
      <c r="B268" s="310"/>
      <c r="C268" s="328"/>
      <c r="D268" s="328"/>
      <c r="E268" s="324"/>
      <c r="F268" s="333"/>
      <c r="G268" s="324"/>
      <c r="H268" s="333"/>
      <c r="I268" s="324"/>
      <c r="J268" s="333"/>
      <c r="M268" s="311"/>
      <c r="N268" s="311"/>
      <c r="O268" s="311"/>
      <c r="P268" s="311"/>
      <c r="Q268" s="311"/>
      <c r="R268" s="311"/>
      <c r="S268" s="311"/>
      <c r="T268" s="311"/>
    </row>
    <row r="269" spans="1:20" x14ac:dyDescent="0.2">
      <c r="A269" s="309"/>
      <c r="B269" s="310"/>
      <c r="C269" s="328"/>
      <c r="D269" s="328"/>
      <c r="E269" s="324"/>
      <c r="F269" s="333"/>
      <c r="G269" s="324"/>
      <c r="H269" s="333"/>
      <c r="I269" s="324"/>
      <c r="J269" s="333"/>
      <c r="M269" s="311"/>
      <c r="N269" s="311"/>
      <c r="O269" s="311"/>
      <c r="P269" s="311"/>
      <c r="Q269" s="311"/>
      <c r="R269" s="311"/>
      <c r="S269" s="311"/>
      <c r="T269" s="311"/>
    </row>
    <row r="270" spans="1:20" x14ac:dyDescent="0.2">
      <c r="A270" s="309"/>
      <c r="B270" s="310"/>
      <c r="C270" s="328"/>
      <c r="D270" s="328"/>
      <c r="E270" s="324"/>
      <c r="F270" s="333"/>
      <c r="G270" s="324"/>
      <c r="H270" s="333"/>
      <c r="I270" s="324"/>
      <c r="J270" s="333"/>
      <c r="M270" s="311"/>
      <c r="N270" s="311"/>
      <c r="O270" s="311"/>
      <c r="P270" s="311"/>
      <c r="Q270" s="311"/>
      <c r="R270" s="311"/>
      <c r="S270" s="311"/>
      <c r="T270" s="311"/>
    </row>
    <row r="271" spans="1:20" x14ac:dyDescent="0.2">
      <c r="A271" s="309"/>
      <c r="B271" s="310"/>
      <c r="C271" s="328"/>
      <c r="D271" s="328"/>
      <c r="E271" s="324"/>
      <c r="F271" s="333"/>
      <c r="G271" s="324"/>
      <c r="H271" s="333"/>
      <c r="I271" s="324"/>
      <c r="J271" s="333"/>
      <c r="M271" s="311"/>
      <c r="N271" s="311"/>
      <c r="O271" s="311"/>
      <c r="P271" s="311"/>
      <c r="Q271" s="311"/>
      <c r="R271" s="311"/>
      <c r="S271" s="311"/>
      <c r="T271" s="311"/>
    </row>
    <row r="272" spans="1:20" x14ac:dyDescent="0.2">
      <c r="A272" s="309"/>
      <c r="B272" s="310"/>
      <c r="C272" s="328"/>
      <c r="D272" s="328"/>
      <c r="E272" s="324"/>
      <c r="F272" s="333"/>
      <c r="G272" s="324"/>
      <c r="H272" s="333"/>
      <c r="I272" s="324"/>
      <c r="J272" s="333"/>
      <c r="M272" s="311"/>
      <c r="N272" s="311"/>
      <c r="O272" s="311"/>
      <c r="P272" s="311"/>
      <c r="Q272" s="311"/>
      <c r="R272" s="311"/>
      <c r="S272" s="311"/>
      <c r="T272" s="311"/>
    </row>
    <row r="273" spans="1:20" x14ac:dyDescent="0.2">
      <c r="A273" s="309"/>
      <c r="B273" s="310"/>
      <c r="C273" s="328"/>
      <c r="D273" s="328"/>
      <c r="E273" s="324"/>
      <c r="F273" s="333"/>
      <c r="G273" s="324"/>
      <c r="H273" s="333"/>
      <c r="I273" s="324"/>
      <c r="J273" s="333"/>
      <c r="M273" s="311"/>
      <c r="N273" s="311"/>
      <c r="O273" s="311"/>
      <c r="P273" s="311"/>
      <c r="Q273" s="311"/>
      <c r="R273" s="311"/>
      <c r="S273" s="311"/>
      <c r="T273" s="311"/>
    </row>
    <row r="274" spans="1:20" x14ac:dyDescent="0.2">
      <c r="A274" s="309"/>
      <c r="B274" s="310"/>
      <c r="C274" s="328"/>
      <c r="D274" s="328"/>
      <c r="E274" s="324"/>
      <c r="F274" s="333"/>
      <c r="G274" s="324"/>
      <c r="H274" s="333"/>
      <c r="I274" s="324"/>
      <c r="J274" s="333"/>
      <c r="M274" s="311"/>
      <c r="N274" s="311"/>
      <c r="O274" s="311"/>
      <c r="P274" s="311"/>
      <c r="Q274" s="311"/>
      <c r="R274" s="311"/>
      <c r="S274" s="311"/>
      <c r="T274" s="311"/>
    </row>
    <row r="275" spans="1:20" x14ac:dyDescent="0.2">
      <c r="A275" s="309"/>
      <c r="B275" s="310"/>
      <c r="C275" s="328"/>
      <c r="D275" s="328"/>
      <c r="E275" s="324"/>
      <c r="F275" s="333"/>
      <c r="G275" s="324"/>
      <c r="H275" s="333"/>
      <c r="I275" s="324"/>
      <c r="J275" s="333"/>
      <c r="M275" s="311"/>
      <c r="N275" s="311"/>
      <c r="O275" s="311"/>
      <c r="P275" s="311"/>
      <c r="Q275" s="311"/>
      <c r="R275" s="311"/>
      <c r="S275" s="311"/>
      <c r="T275" s="311"/>
    </row>
    <row r="276" spans="1:20" x14ac:dyDescent="0.2">
      <c r="A276" s="337"/>
      <c r="B276" s="310"/>
      <c r="C276" s="328"/>
      <c r="D276" s="328"/>
      <c r="E276" s="324"/>
      <c r="F276" s="333"/>
      <c r="G276" s="324"/>
      <c r="H276" s="333"/>
      <c r="I276" s="324"/>
      <c r="J276" s="333"/>
      <c r="M276" s="311"/>
      <c r="N276" s="311"/>
      <c r="O276" s="311"/>
      <c r="P276" s="311"/>
      <c r="Q276" s="311"/>
      <c r="R276" s="311"/>
      <c r="S276" s="311"/>
      <c r="T276" s="311"/>
    </row>
    <row r="277" spans="1:20" x14ac:dyDescent="0.2">
      <c r="A277" s="309"/>
      <c r="B277" s="310"/>
      <c r="C277" s="328"/>
      <c r="D277" s="328"/>
      <c r="E277" s="324"/>
      <c r="F277" s="333"/>
      <c r="G277" s="324"/>
      <c r="H277" s="333"/>
      <c r="I277" s="324"/>
      <c r="J277" s="333"/>
      <c r="M277" s="311"/>
      <c r="N277" s="311"/>
      <c r="O277" s="311"/>
      <c r="P277" s="311"/>
      <c r="Q277" s="311"/>
      <c r="R277" s="311"/>
      <c r="S277" s="311"/>
      <c r="T277" s="311"/>
    </row>
    <row r="278" spans="1:20" x14ac:dyDescent="0.2">
      <c r="A278" s="309"/>
      <c r="B278" s="310"/>
      <c r="C278" s="328"/>
      <c r="D278" s="328"/>
      <c r="E278" s="324"/>
      <c r="F278" s="333"/>
      <c r="G278" s="324"/>
      <c r="H278" s="333"/>
      <c r="I278" s="324"/>
      <c r="J278" s="333"/>
      <c r="M278" s="311"/>
      <c r="N278" s="311"/>
      <c r="O278" s="311"/>
      <c r="P278" s="311"/>
      <c r="Q278" s="311"/>
      <c r="R278" s="311"/>
      <c r="S278" s="311"/>
      <c r="T278" s="311"/>
    </row>
    <row r="279" spans="1:20" x14ac:dyDescent="0.2">
      <c r="A279" s="309"/>
      <c r="B279" s="310"/>
      <c r="C279" s="328"/>
      <c r="D279" s="328"/>
      <c r="E279" s="324"/>
      <c r="F279" s="333"/>
      <c r="G279" s="324"/>
      <c r="H279" s="333"/>
      <c r="I279" s="324"/>
      <c r="J279" s="333"/>
      <c r="M279" s="311"/>
      <c r="N279" s="311"/>
      <c r="O279" s="311"/>
      <c r="P279" s="311"/>
      <c r="Q279" s="311"/>
      <c r="R279" s="311"/>
      <c r="S279" s="311"/>
      <c r="T279" s="311"/>
    </row>
    <row r="280" spans="1:20" x14ac:dyDescent="0.2">
      <c r="A280" s="309"/>
      <c r="B280" s="310"/>
      <c r="C280" s="311"/>
      <c r="D280" s="323"/>
      <c r="F280" s="313"/>
      <c r="H280" s="313"/>
      <c r="J280" s="313"/>
      <c r="K280" s="313"/>
      <c r="L280" s="329"/>
      <c r="M280" s="330"/>
      <c r="N280" s="311"/>
      <c r="O280" s="311"/>
      <c r="P280" s="311"/>
      <c r="Q280" s="311"/>
      <c r="R280" s="311"/>
      <c r="S280" s="311"/>
      <c r="T280" s="311"/>
    </row>
    <row r="281" spans="1:20" x14ac:dyDescent="0.2">
      <c r="A281" s="309"/>
      <c r="B281" s="310"/>
      <c r="C281" s="311"/>
      <c r="D281" s="323"/>
      <c r="M281" s="311"/>
      <c r="N281" s="311"/>
      <c r="O281" s="311"/>
      <c r="P281" s="311"/>
      <c r="Q281" s="311"/>
      <c r="R281" s="311"/>
      <c r="S281" s="311"/>
      <c r="T281" s="311"/>
    </row>
    <row r="282" spans="1:20" x14ac:dyDescent="0.2">
      <c r="A282" s="309"/>
      <c r="B282" s="310"/>
      <c r="C282" s="311"/>
      <c r="D282" s="323"/>
      <c r="M282" s="311"/>
      <c r="N282" s="311"/>
      <c r="O282" s="311"/>
      <c r="P282" s="311"/>
      <c r="Q282" s="311"/>
      <c r="R282" s="311"/>
      <c r="S282" s="311"/>
      <c r="T282" s="311"/>
    </row>
    <row r="283" spans="1:20" x14ac:dyDescent="0.2">
      <c r="A283" s="309"/>
      <c r="B283" s="310"/>
      <c r="C283" s="311"/>
      <c r="D283" s="323"/>
      <c r="E283" s="313"/>
      <c r="M283" s="311"/>
      <c r="N283" s="311"/>
      <c r="O283" s="311"/>
      <c r="P283" s="311"/>
      <c r="Q283" s="311"/>
      <c r="R283" s="311"/>
      <c r="S283" s="311"/>
      <c r="T283" s="311"/>
    </row>
    <row r="284" spans="1:20" ht="12.75" customHeight="1" x14ac:dyDescent="0.2">
      <c r="A284" s="338"/>
      <c r="B284" s="335"/>
      <c r="C284" s="328"/>
      <c r="D284" s="328"/>
      <c r="E284" s="324"/>
      <c r="M284" s="311"/>
      <c r="N284" s="311"/>
      <c r="O284" s="311"/>
      <c r="P284" s="311"/>
      <c r="Q284" s="311"/>
      <c r="R284" s="311"/>
      <c r="S284" s="311"/>
      <c r="T284" s="311"/>
    </row>
    <row r="285" spans="1:20" x14ac:dyDescent="0.2">
      <c r="A285" s="338"/>
      <c r="B285" s="335"/>
      <c r="C285" s="328"/>
      <c r="D285" s="328"/>
      <c r="E285" s="324"/>
      <c r="M285" s="311"/>
      <c r="N285" s="311"/>
      <c r="O285" s="311"/>
      <c r="P285" s="311"/>
      <c r="Q285" s="311"/>
      <c r="R285" s="311"/>
      <c r="S285" s="311"/>
      <c r="T285" s="311"/>
    </row>
    <row r="286" spans="1:20" x14ac:dyDescent="0.2">
      <c r="A286" s="329"/>
      <c r="B286" s="310"/>
      <c r="C286" s="328"/>
      <c r="D286" s="328"/>
      <c r="E286" s="324"/>
      <c r="M286" s="311"/>
      <c r="N286" s="311"/>
      <c r="O286" s="311"/>
      <c r="P286" s="311"/>
      <c r="Q286" s="311"/>
      <c r="R286" s="311"/>
      <c r="S286" s="311"/>
      <c r="T286" s="311"/>
    </row>
    <row r="287" spans="1:20" x14ac:dyDescent="0.2">
      <c r="A287" s="309"/>
      <c r="B287" s="310"/>
      <c r="C287" s="328"/>
      <c r="D287" s="328"/>
      <c r="E287" s="324"/>
      <c r="M287" s="311"/>
      <c r="N287" s="311"/>
      <c r="O287" s="311"/>
      <c r="P287" s="311"/>
      <c r="Q287" s="311"/>
      <c r="R287" s="311"/>
      <c r="S287" s="311"/>
      <c r="T287" s="311"/>
    </row>
    <row r="288" spans="1:20" x14ac:dyDescent="0.2">
      <c r="A288" s="309"/>
      <c r="B288" s="310"/>
      <c r="C288" s="328"/>
      <c r="D288" s="328"/>
      <c r="E288" s="324"/>
      <c r="M288" s="311"/>
      <c r="N288" s="311"/>
      <c r="O288" s="311"/>
      <c r="P288" s="311"/>
      <c r="Q288" s="311"/>
      <c r="R288" s="311"/>
      <c r="S288" s="311"/>
      <c r="T288" s="311"/>
    </row>
    <row r="289" spans="1:20" x14ac:dyDescent="0.2">
      <c r="A289" s="309"/>
      <c r="B289" s="310"/>
      <c r="C289" s="311"/>
      <c r="D289" s="323"/>
      <c r="F289" s="313"/>
      <c r="M289" s="311"/>
      <c r="N289" s="311"/>
      <c r="O289" s="311"/>
      <c r="P289" s="311"/>
      <c r="Q289" s="311"/>
      <c r="R289" s="311"/>
      <c r="S289" s="311"/>
      <c r="T289" s="311"/>
    </row>
    <row r="290" spans="1:20" x14ac:dyDescent="0.2">
      <c r="A290" s="309"/>
      <c r="B290" s="310"/>
      <c r="C290" s="311"/>
      <c r="D290" s="323"/>
      <c r="M290" s="311"/>
      <c r="N290" s="311"/>
      <c r="O290" s="311"/>
      <c r="P290" s="311"/>
      <c r="Q290" s="311"/>
      <c r="R290" s="311"/>
      <c r="S290" s="311"/>
      <c r="T290" s="311"/>
    </row>
    <row r="291" spans="1:20" x14ac:dyDescent="0.2">
      <c r="A291" s="309"/>
      <c r="B291" s="310"/>
      <c r="C291" s="311"/>
      <c r="D291" s="323"/>
      <c r="J291" s="339"/>
      <c r="K291" s="313"/>
      <c r="M291" s="311"/>
      <c r="N291" s="311"/>
      <c r="O291" s="311"/>
      <c r="P291" s="311"/>
      <c r="Q291" s="311"/>
      <c r="R291" s="311"/>
      <c r="S291" s="311"/>
      <c r="T291" s="311"/>
    </row>
    <row r="292" spans="1:20" x14ac:dyDescent="0.2">
      <c r="A292" s="309"/>
      <c r="B292" s="310"/>
      <c r="C292" s="311"/>
      <c r="D292" s="323"/>
      <c r="M292" s="311"/>
      <c r="N292" s="311"/>
      <c r="O292" s="311"/>
      <c r="P292" s="311"/>
      <c r="Q292" s="311"/>
      <c r="R292" s="311"/>
      <c r="S292" s="311"/>
      <c r="T292" s="311"/>
    </row>
    <row r="293" spans="1:20" x14ac:dyDescent="0.2">
      <c r="A293" s="309"/>
      <c r="B293" s="310"/>
      <c r="C293" s="311"/>
      <c r="D293" s="323"/>
      <c r="J293" s="339"/>
      <c r="K293" s="313"/>
      <c r="M293" s="311"/>
      <c r="N293" s="311"/>
      <c r="O293" s="311"/>
      <c r="P293" s="311"/>
      <c r="Q293" s="311"/>
      <c r="R293" s="311"/>
      <c r="S293" s="311"/>
      <c r="T293" s="311"/>
    </row>
    <row r="294" spans="1:20" x14ac:dyDescent="0.2">
      <c r="A294" s="309"/>
      <c r="B294" s="310"/>
      <c r="C294" s="311"/>
      <c r="D294" s="323"/>
      <c r="M294" s="311"/>
      <c r="N294" s="311"/>
      <c r="O294" s="311"/>
      <c r="P294" s="311"/>
      <c r="Q294" s="311"/>
      <c r="R294" s="311"/>
      <c r="S294" s="311"/>
      <c r="T294" s="311"/>
    </row>
    <row r="295" spans="1:20" x14ac:dyDescent="0.2">
      <c r="A295" s="309"/>
      <c r="B295" s="310"/>
      <c r="C295" s="311"/>
      <c r="D295" s="323"/>
      <c r="J295" s="339"/>
      <c r="K295" s="313"/>
      <c r="M295" s="311"/>
      <c r="N295" s="311"/>
      <c r="O295" s="311"/>
      <c r="P295" s="311"/>
      <c r="Q295" s="311"/>
      <c r="R295" s="311"/>
      <c r="S295" s="311"/>
      <c r="T295" s="311"/>
    </row>
    <row r="296" spans="1:20" x14ac:dyDescent="0.2">
      <c r="A296" s="309"/>
      <c r="B296" s="310"/>
      <c r="C296" s="311"/>
      <c r="D296" s="323"/>
      <c r="M296" s="311"/>
      <c r="N296" s="311"/>
      <c r="O296" s="311"/>
      <c r="P296" s="311"/>
      <c r="Q296" s="311"/>
      <c r="R296" s="311"/>
      <c r="S296" s="311"/>
      <c r="T296" s="311"/>
    </row>
    <row r="297" spans="1:20" x14ac:dyDescent="0.2">
      <c r="A297" s="309"/>
      <c r="B297" s="310"/>
      <c r="C297" s="311"/>
      <c r="D297" s="323"/>
      <c r="M297" s="311"/>
      <c r="N297" s="311"/>
      <c r="O297" s="311"/>
      <c r="P297" s="311"/>
      <c r="Q297" s="311"/>
      <c r="R297" s="311"/>
      <c r="S297" s="311"/>
      <c r="T297" s="311"/>
    </row>
    <row r="298" spans="1:20" x14ac:dyDescent="0.2">
      <c r="A298" s="309"/>
      <c r="B298" s="310"/>
      <c r="C298" s="311"/>
      <c r="D298" s="323"/>
      <c r="M298" s="311"/>
      <c r="N298" s="311"/>
      <c r="O298" s="311"/>
      <c r="P298" s="311"/>
      <c r="Q298" s="311"/>
      <c r="R298" s="311"/>
      <c r="S298" s="311"/>
      <c r="T298" s="311"/>
    </row>
    <row r="299" spans="1:20" x14ac:dyDescent="0.2">
      <c r="A299" s="309"/>
      <c r="B299" s="310"/>
      <c r="C299" s="311"/>
      <c r="D299" s="323"/>
      <c r="M299" s="311"/>
      <c r="N299" s="311"/>
      <c r="O299" s="311"/>
      <c r="P299" s="311"/>
      <c r="Q299" s="311"/>
      <c r="R299" s="311"/>
      <c r="S299" s="311"/>
      <c r="T299" s="311"/>
    </row>
    <row r="300" spans="1:20" x14ac:dyDescent="0.2">
      <c r="A300" s="309"/>
      <c r="B300" s="310"/>
      <c r="C300" s="311"/>
      <c r="D300" s="323"/>
      <c r="M300" s="311"/>
      <c r="N300" s="311"/>
      <c r="O300" s="311"/>
      <c r="P300" s="311"/>
      <c r="Q300" s="311"/>
      <c r="R300" s="311"/>
      <c r="S300" s="311"/>
      <c r="T300" s="311"/>
    </row>
    <row r="301" spans="1:20" x14ac:dyDescent="0.2">
      <c r="A301" s="309"/>
      <c r="B301" s="310"/>
      <c r="C301" s="311"/>
      <c r="D301" s="323"/>
      <c r="M301" s="311"/>
      <c r="N301" s="311"/>
      <c r="O301" s="311"/>
      <c r="P301" s="311"/>
      <c r="Q301" s="311"/>
      <c r="R301" s="311"/>
      <c r="S301" s="311"/>
      <c r="T301" s="311"/>
    </row>
    <row r="302" spans="1:20" x14ac:dyDescent="0.2">
      <c r="A302" s="309"/>
      <c r="B302" s="310"/>
      <c r="C302" s="311"/>
      <c r="D302" s="323"/>
      <c r="M302" s="311"/>
      <c r="N302" s="311"/>
      <c r="O302" s="311"/>
      <c r="P302" s="311"/>
      <c r="Q302" s="311"/>
      <c r="R302" s="311"/>
      <c r="S302" s="311"/>
      <c r="T302" s="311"/>
    </row>
    <row r="303" spans="1:20" x14ac:dyDescent="0.2">
      <c r="A303" s="309"/>
      <c r="B303" s="310"/>
      <c r="C303" s="311"/>
      <c r="D303" s="323"/>
      <c r="M303" s="311"/>
      <c r="N303" s="311"/>
      <c r="O303" s="311"/>
      <c r="P303" s="311"/>
      <c r="Q303" s="311"/>
      <c r="R303" s="311"/>
      <c r="S303" s="311"/>
      <c r="T303" s="311"/>
    </row>
    <row r="304" spans="1:20" x14ac:dyDescent="0.2">
      <c r="A304" s="309"/>
      <c r="B304" s="310"/>
      <c r="C304" s="311"/>
      <c r="D304" s="323"/>
      <c r="M304" s="311"/>
      <c r="N304" s="311"/>
      <c r="O304" s="311"/>
      <c r="P304" s="311"/>
      <c r="Q304" s="311"/>
      <c r="R304" s="311"/>
      <c r="S304" s="311"/>
      <c r="T304" s="311"/>
    </row>
    <row r="305" spans="1:20" x14ac:dyDescent="0.2">
      <c r="A305" s="309"/>
      <c r="B305" s="310"/>
      <c r="C305" s="311"/>
      <c r="D305" s="323"/>
      <c r="M305" s="311"/>
      <c r="N305" s="311"/>
      <c r="O305" s="311"/>
      <c r="P305" s="311"/>
      <c r="Q305" s="311"/>
      <c r="R305" s="311"/>
      <c r="S305" s="311"/>
      <c r="T305" s="311"/>
    </row>
    <row r="306" spans="1:20" x14ac:dyDescent="0.2">
      <c r="A306" s="309"/>
      <c r="B306" s="310"/>
      <c r="C306" s="311"/>
      <c r="D306" s="323"/>
      <c r="M306" s="311"/>
      <c r="N306" s="311"/>
      <c r="O306" s="311"/>
      <c r="P306" s="311"/>
      <c r="Q306" s="311"/>
      <c r="R306" s="311"/>
      <c r="S306" s="311"/>
      <c r="T306" s="311"/>
    </row>
    <row r="307" spans="1:20" x14ac:dyDescent="0.2">
      <c r="A307" s="309"/>
      <c r="B307" s="310"/>
      <c r="C307" s="311"/>
      <c r="D307" s="323"/>
      <c r="M307" s="311"/>
      <c r="N307" s="311"/>
      <c r="O307" s="311"/>
      <c r="P307" s="311"/>
      <c r="Q307" s="311"/>
      <c r="R307" s="311"/>
      <c r="S307" s="311"/>
      <c r="T307" s="311"/>
    </row>
    <row r="308" spans="1:20" x14ac:dyDescent="0.2">
      <c r="A308" s="309"/>
      <c r="B308" s="310"/>
      <c r="C308" s="311"/>
      <c r="D308" s="323"/>
      <c r="M308" s="311"/>
      <c r="N308" s="311"/>
      <c r="O308" s="311"/>
      <c r="P308" s="311"/>
      <c r="Q308" s="311"/>
      <c r="R308" s="311"/>
      <c r="S308" s="311"/>
      <c r="T308" s="311"/>
    </row>
    <row r="309" spans="1:20" x14ac:dyDescent="0.2">
      <c r="A309" s="309"/>
      <c r="B309" s="310"/>
      <c r="C309" s="311"/>
      <c r="D309" s="323"/>
      <c r="M309" s="311"/>
      <c r="N309" s="311"/>
      <c r="O309" s="311"/>
      <c r="P309" s="311"/>
      <c r="Q309" s="311"/>
      <c r="R309" s="311"/>
      <c r="S309" s="311"/>
      <c r="T309" s="311"/>
    </row>
    <row r="310" spans="1:20" x14ac:dyDescent="0.2">
      <c r="A310" s="309"/>
      <c r="B310" s="310"/>
      <c r="C310" s="311"/>
      <c r="D310" s="323"/>
      <c r="M310" s="311"/>
      <c r="N310" s="311"/>
      <c r="O310" s="311"/>
      <c r="P310" s="311"/>
      <c r="Q310" s="311"/>
      <c r="R310" s="311"/>
      <c r="S310" s="311"/>
      <c r="T310" s="311"/>
    </row>
    <row r="311" spans="1:20" x14ac:dyDescent="0.2">
      <c r="A311" s="309"/>
      <c r="B311" s="310"/>
      <c r="C311" s="311"/>
      <c r="D311" s="323"/>
      <c r="M311" s="311"/>
      <c r="N311" s="311"/>
      <c r="O311" s="311"/>
      <c r="P311" s="311"/>
      <c r="Q311" s="311"/>
      <c r="R311" s="311"/>
      <c r="S311" s="311"/>
      <c r="T311" s="311"/>
    </row>
    <row r="312" spans="1:20" x14ac:dyDescent="0.2">
      <c r="A312" s="309"/>
      <c r="B312" s="310"/>
      <c r="C312" s="311"/>
      <c r="D312" s="323"/>
      <c r="M312" s="311"/>
      <c r="N312" s="311"/>
      <c r="O312" s="311"/>
      <c r="P312" s="311"/>
      <c r="Q312" s="311"/>
      <c r="R312" s="311"/>
      <c r="S312" s="311"/>
      <c r="T312" s="311"/>
    </row>
    <row r="313" spans="1:20" x14ac:dyDescent="0.2">
      <c r="A313" s="309"/>
      <c r="B313" s="310"/>
      <c r="C313" s="311"/>
      <c r="D313" s="323"/>
      <c r="M313" s="311"/>
      <c r="N313" s="311"/>
      <c r="O313" s="311"/>
      <c r="P313" s="311"/>
      <c r="Q313" s="311"/>
      <c r="R313" s="311"/>
      <c r="S313" s="311"/>
      <c r="T313" s="311"/>
    </row>
    <row r="314" spans="1:20" x14ac:dyDescent="0.2">
      <c r="A314" s="309"/>
      <c r="B314" s="310"/>
      <c r="C314" s="311"/>
      <c r="D314" s="323"/>
      <c r="M314" s="311"/>
      <c r="N314" s="311"/>
      <c r="O314" s="311"/>
      <c r="P314" s="311"/>
      <c r="Q314" s="311"/>
      <c r="R314" s="311"/>
      <c r="S314" s="311"/>
      <c r="T314" s="311"/>
    </row>
    <row r="315" spans="1:20" x14ac:dyDescent="0.2">
      <c r="A315" s="309"/>
      <c r="B315" s="310"/>
      <c r="C315" s="311"/>
      <c r="D315" s="323"/>
      <c r="M315" s="311"/>
      <c r="N315" s="311"/>
      <c r="O315" s="311"/>
      <c r="P315" s="311"/>
      <c r="Q315" s="311"/>
      <c r="R315" s="311"/>
      <c r="S315" s="311"/>
      <c r="T315" s="311"/>
    </row>
    <row r="316" spans="1:20" x14ac:dyDescent="0.2">
      <c r="A316" s="309"/>
      <c r="B316" s="310"/>
      <c r="C316" s="311"/>
      <c r="D316" s="323"/>
      <c r="M316" s="311"/>
      <c r="N316" s="311"/>
      <c r="O316" s="311"/>
      <c r="P316" s="311"/>
      <c r="Q316" s="311"/>
      <c r="R316" s="311"/>
      <c r="S316" s="311"/>
      <c r="T316" s="311"/>
    </row>
    <row r="317" spans="1:20" x14ac:dyDescent="0.2">
      <c r="A317" s="309"/>
      <c r="B317" s="310"/>
      <c r="C317" s="311"/>
      <c r="D317" s="323"/>
      <c r="M317" s="311"/>
      <c r="N317" s="311"/>
      <c r="O317" s="311"/>
      <c r="P317" s="311"/>
      <c r="Q317" s="311"/>
      <c r="R317" s="311"/>
      <c r="S317" s="311"/>
      <c r="T317" s="311"/>
    </row>
    <row r="318" spans="1:20" x14ac:dyDescent="0.2">
      <c r="A318" s="309"/>
      <c r="B318" s="310"/>
      <c r="C318" s="311"/>
      <c r="D318" s="323"/>
      <c r="M318" s="311"/>
      <c r="N318" s="311"/>
      <c r="O318" s="311"/>
      <c r="P318" s="311"/>
      <c r="Q318" s="311"/>
      <c r="R318" s="311"/>
      <c r="S318" s="311"/>
      <c r="T318" s="311"/>
    </row>
    <row r="319" spans="1:20" x14ac:dyDescent="0.2">
      <c r="A319" s="309"/>
      <c r="B319" s="310"/>
      <c r="C319" s="311"/>
      <c r="D319" s="323"/>
      <c r="M319" s="311"/>
      <c r="N319" s="311"/>
      <c r="O319" s="311"/>
      <c r="P319" s="311"/>
      <c r="Q319" s="311"/>
      <c r="R319" s="311"/>
      <c r="S319" s="311"/>
      <c r="T319" s="311"/>
    </row>
    <row r="320" spans="1:20" x14ac:dyDescent="0.2">
      <c r="A320" s="309"/>
      <c r="B320" s="310"/>
      <c r="C320" s="311"/>
      <c r="D320" s="323"/>
      <c r="M320" s="311"/>
      <c r="N320" s="311"/>
      <c r="O320" s="311"/>
      <c r="P320" s="311"/>
      <c r="Q320" s="311"/>
      <c r="R320" s="311"/>
      <c r="S320" s="311"/>
      <c r="T320" s="311"/>
    </row>
    <row r="321" spans="1:20" x14ac:dyDescent="0.2">
      <c r="A321" s="309"/>
      <c r="B321" s="310"/>
      <c r="C321" s="311"/>
      <c r="D321" s="323"/>
      <c r="M321" s="311"/>
      <c r="N321" s="311"/>
      <c r="O321" s="311"/>
      <c r="P321" s="311"/>
      <c r="Q321" s="311"/>
      <c r="R321" s="311"/>
      <c r="S321" s="311"/>
      <c r="T321" s="311"/>
    </row>
  </sheetData>
  <sheetProtection selectLockedCells="1"/>
  <protectedRanges>
    <protectedRange password="C179" sqref="B2 B1:C1 E3:F3 A1:A1048576 B3:C1048576 D1:D1048576" name="Range1"/>
  </protectedRanges>
  <mergeCells count="52">
    <mergeCell ref="A85:A87"/>
    <mergeCell ref="M8:P8"/>
    <mergeCell ref="C15:D15"/>
    <mergeCell ref="C60:D60"/>
    <mergeCell ref="C121:D121"/>
    <mergeCell ref="C61:D61"/>
    <mergeCell ref="C71:D71"/>
    <mergeCell ref="C72:D72"/>
    <mergeCell ref="C79:D79"/>
    <mergeCell ref="C80:D80"/>
    <mergeCell ref="A90:A91"/>
    <mergeCell ref="C107:D107"/>
    <mergeCell ref="C108:D108"/>
    <mergeCell ref="C109:D109"/>
    <mergeCell ref="C110:D110"/>
    <mergeCell ref="C160:D160"/>
    <mergeCell ref="C166:D166"/>
    <mergeCell ref="C191:D191"/>
    <mergeCell ref="C192:D192"/>
    <mergeCell ref="C122:D122"/>
    <mergeCell ref="C139:D139"/>
    <mergeCell ref="C140:D140"/>
    <mergeCell ref="C141:D141"/>
    <mergeCell ref="C142:D142"/>
    <mergeCell ref="C159:D159"/>
    <mergeCell ref="C270:D270"/>
    <mergeCell ref="A260:A261"/>
    <mergeCell ref="C260:D260"/>
    <mergeCell ref="C261:D261"/>
    <mergeCell ref="C262:D262"/>
    <mergeCell ref="C263:D263"/>
    <mergeCell ref="C264:D264"/>
    <mergeCell ref="C265:D265"/>
    <mergeCell ref="C266:D266"/>
    <mergeCell ref="C267:D267"/>
    <mergeCell ref="C268:D268"/>
    <mergeCell ref="C269:D269"/>
    <mergeCell ref="A284:A285"/>
    <mergeCell ref="C284:D284"/>
    <mergeCell ref="C285:D285"/>
    <mergeCell ref="C271:D271"/>
    <mergeCell ref="C272:D272"/>
    <mergeCell ref="C273:D273"/>
    <mergeCell ref="C274:D274"/>
    <mergeCell ref="C275:D275"/>
    <mergeCell ref="C276:D276"/>
    <mergeCell ref="C286:D286"/>
    <mergeCell ref="C287:D287"/>
    <mergeCell ref="C288:D288"/>
    <mergeCell ref="C277:D277"/>
    <mergeCell ref="C278:D278"/>
    <mergeCell ref="C279:D279"/>
  </mergeCell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14"/>
  <sheetViews>
    <sheetView zoomScale="70" zoomScaleNormal="70" workbookViewId="0">
      <selection activeCell="M50" sqref="M50"/>
    </sheetView>
  </sheetViews>
  <sheetFormatPr defaultRowHeight="12.75" x14ac:dyDescent="0.2"/>
  <cols>
    <col min="1" max="1" width="29" style="47" customWidth="1"/>
    <col min="2" max="2" width="8" style="106" bestFit="1" customWidth="1"/>
    <col min="3" max="3" width="52" style="38" customWidth="1"/>
    <col min="4" max="4" width="57.85546875" style="39" hidden="1" customWidth="1"/>
    <col min="5" max="5" width="19" style="40" bestFit="1" customWidth="1"/>
    <col min="6" max="6" width="8.140625" style="41" customWidth="1"/>
    <col min="7" max="7" width="2.42578125" style="121" customWidth="1"/>
    <col min="8" max="8" width="10.140625" style="42" bestFit="1" customWidth="1"/>
    <col min="9" max="9" width="4.7109375" style="43" bestFit="1" customWidth="1"/>
    <col min="10" max="10" width="5" style="41" customWidth="1"/>
    <col min="11" max="11" width="9.85546875" style="44" bestFit="1" customWidth="1"/>
    <col min="12" max="12" width="14.7109375" style="44" bestFit="1" customWidth="1"/>
    <col min="13" max="13" width="9.85546875" style="44" bestFit="1" customWidth="1"/>
    <col min="14" max="14" width="14.7109375" style="44" bestFit="1" customWidth="1"/>
    <col min="15" max="15" width="9.85546875" style="44" bestFit="1" customWidth="1"/>
    <col min="16" max="16" width="14.42578125" style="44" bestFit="1" customWidth="1"/>
    <col min="17" max="17" width="8.7109375" style="44" customWidth="1"/>
    <col min="18" max="18" width="5.7109375" style="45" customWidth="1"/>
    <col min="19" max="16384" width="9.140625" style="46"/>
  </cols>
  <sheetData>
    <row r="1" spans="1:25" s="116" customFormat="1" x14ac:dyDescent="0.2">
      <c r="A1" s="109"/>
      <c r="B1" s="110"/>
      <c r="D1" s="120"/>
      <c r="E1" s="121"/>
      <c r="F1" s="122"/>
      <c r="G1" s="121"/>
      <c r="H1" s="123"/>
      <c r="I1" s="125"/>
      <c r="J1" s="122"/>
      <c r="K1" s="126"/>
      <c r="L1" s="126"/>
      <c r="M1" s="126"/>
      <c r="N1" s="126"/>
      <c r="O1" s="126"/>
      <c r="P1" s="126"/>
      <c r="Q1" s="126"/>
      <c r="R1" s="127"/>
    </row>
    <row r="2" spans="1:25" s="116" customFormat="1" ht="27.75" x14ac:dyDescent="0.4">
      <c r="A2" s="109"/>
      <c r="B2" s="212" t="s">
        <v>240</v>
      </c>
      <c r="C2" s="213"/>
      <c r="D2" s="213"/>
      <c r="E2" s="213"/>
      <c r="F2" s="213"/>
      <c r="G2" s="213"/>
      <c r="H2" s="213"/>
      <c r="I2" s="213"/>
      <c r="J2" s="213"/>
      <c r="K2" s="213"/>
      <c r="L2" s="213"/>
      <c r="M2" s="126"/>
      <c r="N2" s="126"/>
      <c r="O2" s="126"/>
      <c r="P2" s="126"/>
      <c r="Q2" s="126"/>
      <c r="R2" s="127"/>
    </row>
    <row r="3" spans="1:25" s="116" customFormat="1" x14ac:dyDescent="0.2">
      <c r="A3" s="109"/>
      <c r="B3" s="110"/>
      <c r="D3" s="120"/>
      <c r="E3" s="121"/>
      <c r="F3" s="122"/>
      <c r="G3" s="121"/>
      <c r="H3" s="123"/>
      <c r="I3" s="125"/>
      <c r="J3" s="122"/>
      <c r="K3" s="126"/>
      <c r="L3" s="126"/>
      <c r="M3" s="126"/>
      <c r="N3" s="126"/>
      <c r="O3" s="126"/>
      <c r="P3" s="126"/>
      <c r="Q3" s="126"/>
      <c r="R3" s="127"/>
    </row>
    <row r="4" spans="1:25" s="116" customFormat="1" x14ac:dyDescent="0.2">
      <c r="A4" s="107"/>
      <c r="B4" s="108"/>
      <c r="D4" s="120"/>
      <c r="E4" s="121"/>
      <c r="F4" s="122"/>
      <c r="G4" s="121"/>
      <c r="H4" s="123"/>
      <c r="I4" s="125"/>
      <c r="J4" s="122"/>
      <c r="K4" s="126"/>
      <c r="L4" s="126"/>
      <c r="M4" s="126"/>
      <c r="N4" s="126"/>
      <c r="O4" s="126"/>
      <c r="P4" s="126"/>
      <c r="Q4" s="126"/>
      <c r="R4" s="127"/>
    </row>
    <row r="5" spans="1:25" x14ac:dyDescent="0.2">
      <c r="A5"/>
      <c r="B5" s="110"/>
      <c r="C5" s="116"/>
      <c r="D5" s="120"/>
      <c r="E5" s="121"/>
      <c r="F5" s="122"/>
      <c r="H5" s="123"/>
      <c r="I5" s="125"/>
      <c r="J5" s="122"/>
      <c r="K5" s="126"/>
      <c r="L5" s="126"/>
      <c r="M5" s="126"/>
      <c r="N5" s="126"/>
      <c r="O5" s="126"/>
      <c r="P5" s="126"/>
      <c r="Q5" s="126"/>
      <c r="R5" s="127"/>
      <c r="S5" s="116"/>
      <c r="T5" s="116"/>
      <c r="U5" s="116"/>
      <c r="V5" s="116"/>
      <c r="W5" s="116"/>
      <c r="X5" s="116"/>
      <c r="Y5" s="116"/>
    </row>
    <row r="6" spans="1:25" x14ac:dyDescent="0.2">
      <c r="A6" s="109"/>
      <c r="B6" s="110"/>
      <c r="C6" s="116"/>
      <c r="D6" s="120"/>
      <c r="E6" s="121"/>
      <c r="F6" s="122"/>
      <c r="H6" s="123"/>
      <c r="I6" s="125"/>
      <c r="J6" s="122"/>
      <c r="K6" s="126"/>
      <c r="L6" s="126"/>
      <c r="M6" s="126"/>
      <c r="N6" s="126"/>
      <c r="O6" s="126"/>
      <c r="P6" s="126"/>
      <c r="Q6" s="126"/>
      <c r="R6" s="127"/>
      <c r="S6" s="116"/>
      <c r="T6" s="116"/>
      <c r="U6" s="116"/>
      <c r="V6" s="116"/>
      <c r="W6" s="116"/>
      <c r="X6" s="116"/>
      <c r="Y6" s="116"/>
    </row>
    <row r="7" spans="1:25" x14ac:dyDescent="0.2">
      <c r="A7" s="109"/>
      <c r="B7" s="110"/>
      <c r="C7" s="116"/>
      <c r="D7" s="120"/>
      <c r="E7" s="121"/>
      <c r="F7" s="122"/>
      <c r="H7" s="123"/>
      <c r="I7" s="125"/>
      <c r="J7" s="122"/>
      <c r="K7" s="126"/>
      <c r="L7" s="126"/>
      <c r="M7" s="126"/>
      <c r="N7" s="126"/>
      <c r="O7" s="126"/>
      <c r="P7" s="126"/>
      <c r="Q7" s="126"/>
      <c r="R7" s="127"/>
      <c r="S7" s="116"/>
      <c r="T7" s="116"/>
      <c r="U7" s="116"/>
      <c r="V7" s="116"/>
      <c r="W7" s="116"/>
      <c r="X7" s="116"/>
      <c r="Y7" s="116"/>
    </row>
    <row r="8" spans="1:25" x14ac:dyDescent="0.2">
      <c r="A8" s="109"/>
      <c r="B8" s="110"/>
      <c r="C8" s="116"/>
      <c r="D8" s="111"/>
      <c r="E8" s="121"/>
      <c r="F8" s="122"/>
      <c r="H8" s="123"/>
      <c r="I8" s="125"/>
      <c r="J8" s="122"/>
      <c r="K8" s="129"/>
      <c r="L8" s="129"/>
      <c r="M8" s="126"/>
      <c r="N8" s="126"/>
      <c r="O8" s="126"/>
      <c r="P8" s="126"/>
      <c r="Q8" s="126"/>
      <c r="R8" s="127"/>
      <c r="S8" s="116"/>
      <c r="T8" s="116"/>
      <c r="U8" s="116"/>
      <c r="V8" s="116"/>
      <c r="W8" s="116"/>
      <c r="X8" s="116"/>
      <c r="Y8" s="116"/>
    </row>
    <row r="9" spans="1:25" ht="18" customHeight="1" x14ac:dyDescent="0.25">
      <c r="A9" s="167" t="s">
        <v>223</v>
      </c>
      <c r="B9" s="168"/>
      <c r="C9" s="167" t="s">
        <v>224</v>
      </c>
      <c r="D9" s="169" t="s">
        <v>185</v>
      </c>
      <c r="E9" s="170"/>
      <c r="F9" s="215" t="s">
        <v>225</v>
      </c>
      <c r="G9" s="215"/>
      <c r="H9" s="215"/>
      <c r="I9" s="215"/>
      <c r="J9" s="171"/>
      <c r="K9" s="172"/>
      <c r="L9" s="172"/>
      <c r="M9" s="173"/>
      <c r="N9" s="173"/>
      <c r="O9" s="173"/>
      <c r="P9" s="173"/>
      <c r="Q9" s="173"/>
      <c r="R9" s="174"/>
      <c r="S9" s="210" t="s">
        <v>239</v>
      </c>
      <c r="T9" s="211"/>
      <c r="U9" s="211"/>
      <c r="V9" s="211"/>
      <c r="W9" s="116"/>
      <c r="X9" s="116"/>
      <c r="Y9" s="116"/>
    </row>
    <row r="10" spans="1:25" ht="13.5" thickBot="1" x14ac:dyDescent="0.25">
      <c r="A10" s="109"/>
      <c r="B10" s="110"/>
      <c r="C10" s="116"/>
      <c r="D10" s="111"/>
      <c r="E10" s="121"/>
      <c r="F10" s="216" t="s">
        <v>232</v>
      </c>
      <c r="G10" s="217"/>
      <c r="H10" s="217"/>
      <c r="I10" s="217"/>
      <c r="J10" s="122"/>
      <c r="K10" s="166" t="s">
        <v>135</v>
      </c>
      <c r="L10" s="129"/>
      <c r="M10" s="126"/>
      <c r="N10" s="126"/>
      <c r="O10" s="126"/>
      <c r="P10" s="126"/>
      <c r="Q10" s="126"/>
      <c r="R10" s="127"/>
      <c r="S10" s="116"/>
      <c r="T10" s="116"/>
      <c r="U10" s="116"/>
      <c r="V10" s="116"/>
      <c r="W10" s="116"/>
      <c r="X10" s="116"/>
      <c r="Y10" s="116"/>
    </row>
    <row r="11" spans="1:25" ht="13.5" thickBot="1" x14ac:dyDescent="0.25">
      <c r="A11" s="112" t="s">
        <v>165</v>
      </c>
      <c r="B11" s="113"/>
      <c r="C11" s="116" t="s">
        <v>196</v>
      </c>
      <c r="D11" s="120"/>
      <c r="E11" s="121"/>
      <c r="F11" s="217"/>
      <c r="G11" s="217"/>
      <c r="H11" s="217"/>
      <c r="I11" s="217"/>
      <c r="J11" s="122"/>
      <c r="K11" s="48"/>
      <c r="L11" s="49" t="s">
        <v>152</v>
      </c>
      <c r="M11" s="126"/>
      <c r="N11" s="126"/>
      <c r="O11" s="126"/>
      <c r="P11" s="126"/>
      <c r="Q11" s="129">
        <f>K11</f>
        <v>0</v>
      </c>
      <c r="R11" s="132" t="s">
        <v>153</v>
      </c>
      <c r="S11" s="133" t="s">
        <v>166</v>
      </c>
      <c r="T11" s="116"/>
      <c r="U11" s="116"/>
      <c r="V11" s="116"/>
      <c r="W11" s="116"/>
      <c r="X11" s="116"/>
      <c r="Y11" s="116"/>
    </row>
    <row r="12" spans="1:25" x14ac:dyDescent="0.2">
      <c r="A12" s="111"/>
      <c r="B12" s="110"/>
      <c r="C12" s="116"/>
      <c r="D12" s="120"/>
      <c r="E12" s="121"/>
      <c r="F12" s="217"/>
      <c r="G12" s="217"/>
      <c r="H12" s="217"/>
      <c r="I12" s="217"/>
      <c r="J12" s="122"/>
      <c r="K12" s="126"/>
      <c r="L12" s="126"/>
      <c r="M12" s="126"/>
      <c r="N12" s="126"/>
      <c r="O12" s="126"/>
      <c r="P12" s="126"/>
      <c r="Q12" s="126"/>
      <c r="R12" s="127"/>
      <c r="S12" s="116"/>
      <c r="T12" s="116"/>
      <c r="U12" s="116"/>
      <c r="V12" s="116"/>
      <c r="W12" s="116"/>
      <c r="X12" s="116"/>
      <c r="Y12" s="116"/>
    </row>
    <row r="13" spans="1:25" ht="13.5" thickBot="1" x14ac:dyDescent="0.25">
      <c r="A13" s="111"/>
      <c r="B13" s="110"/>
      <c r="C13" s="116"/>
      <c r="D13" s="120"/>
      <c r="E13" s="121"/>
      <c r="F13" s="146"/>
      <c r="G13" s="146"/>
      <c r="H13" s="146"/>
      <c r="I13" s="146"/>
      <c r="J13" s="122"/>
      <c r="K13" s="166" t="s">
        <v>135</v>
      </c>
      <c r="L13" s="129"/>
      <c r="M13" s="129"/>
      <c r="N13" s="129"/>
      <c r="O13" s="129"/>
      <c r="P13" s="129"/>
      <c r="Q13" s="126"/>
      <c r="R13" s="127"/>
      <c r="S13" s="116"/>
      <c r="T13" s="116"/>
      <c r="U13" s="116"/>
      <c r="V13" s="116"/>
      <c r="W13" s="116"/>
      <c r="X13" s="116"/>
      <c r="Y13" s="116"/>
    </row>
    <row r="14" spans="1:25" ht="13.5" thickBot="1" x14ac:dyDescent="0.25">
      <c r="A14" s="112" t="s">
        <v>23</v>
      </c>
      <c r="B14" s="113"/>
      <c r="C14" s="143" t="s">
        <v>31</v>
      </c>
      <c r="D14" s="144" t="s">
        <v>186</v>
      </c>
      <c r="E14" s="143"/>
      <c r="F14" s="150"/>
      <c r="G14" s="143"/>
      <c r="H14" s="153">
        <v>115</v>
      </c>
      <c r="I14" s="164" t="s">
        <v>49</v>
      </c>
      <c r="J14" s="130" t="s">
        <v>95</v>
      </c>
      <c r="K14" s="82"/>
      <c r="L14" s="50" t="s">
        <v>99</v>
      </c>
      <c r="M14" s="126"/>
      <c r="N14" s="126"/>
      <c r="O14" s="129"/>
      <c r="P14" s="129"/>
      <c r="Q14" s="126"/>
      <c r="R14" s="127"/>
      <c r="S14" s="116"/>
      <c r="T14" s="134"/>
      <c r="U14" s="121"/>
      <c r="V14" s="116"/>
      <c r="W14" s="116"/>
      <c r="X14" s="116"/>
      <c r="Y14" s="116"/>
    </row>
    <row r="15" spans="1:25" x14ac:dyDescent="0.2">
      <c r="A15" s="111"/>
      <c r="B15" s="110"/>
      <c r="C15" s="136" t="s">
        <v>30</v>
      </c>
      <c r="D15" s="137" t="s">
        <v>186</v>
      </c>
      <c r="E15" s="136"/>
      <c r="F15" s="141"/>
      <c r="G15" s="136"/>
      <c r="H15" s="123">
        <v>150</v>
      </c>
      <c r="I15" s="165" t="s">
        <v>49</v>
      </c>
      <c r="J15" s="131" t="s">
        <v>95</v>
      </c>
      <c r="K15" s="83"/>
      <c r="L15" s="52" t="s">
        <v>99</v>
      </c>
      <c r="M15" s="126"/>
      <c r="N15" s="126"/>
      <c r="O15" s="129"/>
      <c r="P15" s="129"/>
      <c r="Q15" s="126"/>
      <c r="R15" s="127"/>
      <c r="S15" s="116"/>
      <c r="T15" s="134"/>
      <c r="U15" s="121"/>
      <c r="V15" s="116"/>
      <c r="W15" s="116"/>
      <c r="X15" s="116"/>
      <c r="Y15" s="116"/>
    </row>
    <row r="16" spans="1:25" ht="13.5" thickBot="1" x14ac:dyDescent="0.25">
      <c r="A16" s="111"/>
      <c r="B16" s="110" t="s">
        <v>137</v>
      </c>
      <c r="C16" s="208"/>
      <c r="D16" s="209"/>
      <c r="E16" s="209"/>
      <c r="F16" s="209"/>
      <c r="G16" s="136"/>
      <c r="H16" s="84"/>
      <c r="I16" s="51" t="s">
        <v>49</v>
      </c>
      <c r="J16" s="131" t="s">
        <v>95</v>
      </c>
      <c r="K16" s="83"/>
      <c r="L16" s="52" t="s">
        <v>99</v>
      </c>
      <c r="M16" s="126"/>
      <c r="N16" s="126"/>
      <c r="O16" s="129"/>
      <c r="P16" s="129"/>
      <c r="Q16" s="126"/>
      <c r="R16" s="127"/>
      <c r="S16" s="116"/>
      <c r="T16" s="134"/>
      <c r="U16" s="121"/>
      <c r="V16" s="116"/>
      <c r="W16" s="116"/>
      <c r="X16" s="116"/>
      <c r="Y16" s="116"/>
    </row>
    <row r="17" spans="1:25" ht="13.5" thickBot="1" x14ac:dyDescent="0.25">
      <c r="A17" s="111"/>
      <c r="B17" s="110"/>
      <c r="C17" s="116"/>
      <c r="D17" s="120"/>
      <c r="E17" s="121"/>
      <c r="F17" s="122"/>
      <c r="H17" s="123"/>
      <c r="I17" s="124"/>
      <c r="J17" s="122"/>
      <c r="K17" s="48">
        <f>(H14*K14)+(H15*K15)+(H16*K16)</f>
        <v>0</v>
      </c>
      <c r="L17" s="49" t="s">
        <v>152</v>
      </c>
      <c r="M17" s="126"/>
      <c r="N17" s="126"/>
      <c r="O17" s="129"/>
      <c r="P17" s="129"/>
      <c r="Q17" s="129">
        <f>K17</f>
        <v>0</v>
      </c>
      <c r="R17" s="132" t="s">
        <v>153</v>
      </c>
      <c r="S17" s="133" t="s">
        <v>218</v>
      </c>
      <c r="T17" s="116"/>
      <c r="U17" s="116"/>
      <c r="V17" s="116"/>
      <c r="W17" s="116"/>
      <c r="X17" s="116"/>
      <c r="Y17" s="116"/>
    </row>
    <row r="18" spans="1:25" x14ac:dyDescent="0.2">
      <c r="A18" s="111"/>
      <c r="B18" s="110"/>
      <c r="C18" s="116"/>
      <c r="D18" s="120"/>
      <c r="E18" s="121"/>
      <c r="F18" s="122"/>
      <c r="H18" s="123"/>
      <c r="I18" s="124"/>
      <c r="J18" s="122"/>
      <c r="K18" s="126"/>
      <c r="L18" s="126"/>
      <c r="M18" s="126"/>
      <c r="N18" s="126"/>
      <c r="O18" s="126"/>
      <c r="P18" s="126"/>
      <c r="Q18" s="126"/>
      <c r="R18" s="132"/>
      <c r="S18" s="116"/>
      <c r="T18" s="116"/>
      <c r="U18" s="116"/>
      <c r="V18" s="116"/>
      <c r="W18" s="116"/>
      <c r="X18" s="116"/>
      <c r="Y18" s="116"/>
    </row>
    <row r="19" spans="1:25" ht="13.5" thickBot="1" x14ac:dyDescent="0.25">
      <c r="A19" s="111"/>
      <c r="B19" s="110"/>
      <c r="C19" s="116"/>
      <c r="D19" s="120"/>
      <c r="E19" s="121"/>
      <c r="F19" s="122"/>
      <c r="H19" s="123"/>
      <c r="I19" s="125"/>
      <c r="J19" s="122"/>
      <c r="K19" s="129" t="s">
        <v>169</v>
      </c>
      <c r="L19" s="129"/>
      <c r="M19" s="166" t="s">
        <v>135</v>
      </c>
      <c r="N19" s="129"/>
      <c r="O19" s="129" t="s">
        <v>136</v>
      </c>
      <c r="P19" s="126"/>
      <c r="Q19" s="126"/>
      <c r="R19" s="127"/>
      <c r="S19" s="116"/>
      <c r="T19" s="116"/>
      <c r="U19" s="116"/>
      <c r="V19" s="116"/>
      <c r="W19" s="116"/>
      <c r="X19" s="116"/>
      <c r="Y19" s="116"/>
    </row>
    <row r="20" spans="1:25" ht="13.5" thickBot="1" x14ac:dyDescent="0.25">
      <c r="A20" s="112" t="s">
        <v>0</v>
      </c>
      <c r="B20" s="113"/>
      <c r="C20" s="143" t="s">
        <v>10</v>
      </c>
      <c r="D20" s="144" t="s">
        <v>195</v>
      </c>
      <c r="E20" s="143"/>
      <c r="F20" s="150"/>
      <c r="G20" s="143"/>
      <c r="H20" s="153">
        <v>1.7</v>
      </c>
      <c r="I20" s="154" t="s">
        <v>24</v>
      </c>
      <c r="J20" s="130" t="s">
        <v>95</v>
      </c>
      <c r="K20" s="82"/>
      <c r="L20" s="54" t="s">
        <v>96</v>
      </c>
      <c r="M20" s="82"/>
      <c r="N20" s="54" t="s">
        <v>96</v>
      </c>
      <c r="O20" s="82"/>
      <c r="P20" s="50" t="s">
        <v>96</v>
      </c>
      <c r="Q20" s="126"/>
      <c r="R20" s="127"/>
      <c r="S20" s="116"/>
      <c r="T20" s="116"/>
      <c r="U20" s="116"/>
      <c r="V20" s="116"/>
      <c r="W20" s="116"/>
      <c r="X20" s="116"/>
      <c r="Y20" s="116"/>
    </row>
    <row r="21" spans="1:25" x14ac:dyDescent="0.2">
      <c r="A21" s="109"/>
      <c r="B21" s="110"/>
      <c r="C21" s="136" t="s">
        <v>11</v>
      </c>
      <c r="D21" s="137" t="s">
        <v>195</v>
      </c>
      <c r="E21" s="136"/>
      <c r="F21" s="141"/>
      <c r="G21" s="136"/>
      <c r="H21" s="139">
        <v>2.2000000000000002</v>
      </c>
      <c r="I21" s="140" t="s">
        <v>24</v>
      </c>
      <c r="J21" s="131" t="s">
        <v>95</v>
      </c>
      <c r="K21" s="83"/>
      <c r="L21" s="57" t="s">
        <v>96</v>
      </c>
      <c r="M21" s="83"/>
      <c r="N21" s="57" t="s">
        <v>96</v>
      </c>
      <c r="O21" s="83"/>
      <c r="P21" s="52" t="s">
        <v>96</v>
      </c>
      <c r="Q21" s="126"/>
      <c r="R21" s="127"/>
      <c r="S21" s="116"/>
      <c r="T21" s="116"/>
      <c r="U21" s="116"/>
      <c r="V21" s="116"/>
      <c r="W21" s="116"/>
      <c r="X21" s="116"/>
      <c r="Y21" s="116"/>
    </row>
    <row r="22" spans="1:25" x14ac:dyDescent="0.2">
      <c r="A22" s="109"/>
      <c r="B22" s="110"/>
      <c r="C22" s="136" t="s">
        <v>203</v>
      </c>
      <c r="D22" s="137" t="s">
        <v>195</v>
      </c>
      <c r="E22" s="136"/>
      <c r="F22" s="141"/>
      <c r="G22" s="136"/>
      <c r="H22" s="139">
        <v>5.6</v>
      </c>
      <c r="I22" s="140" t="s">
        <v>24</v>
      </c>
      <c r="J22" s="131" t="s">
        <v>95</v>
      </c>
      <c r="K22" s="83"/>
      <c r="L22" s="57" t="s">
        <v>96</v>
      </c>
      <c r="M22" s="83"/>
      <c r="N22" s="57" t="s">
        <v>96</v>
      </c>
      <c r="O22" s="83"/>
      <c r="P22" s="52" t="s">
        <v>96</v>
      </c>
      <c r="Q22" s="126"/>
      <c r="R22" s="127"/>
      <c r="S22" s="116"/>
      <c r="T22" s="116"/>
      <c r="U22" s="116"/>
      <c r="V22" s="116"/>
      <c r="W22" s="116"/>
      <c r="X22" s="116"/>
      <c r="Y22" s="116"/>
    </row>
    <row r="23" spans="1:25" x14ac:dyDescent="0.2">
      <c r="A23" s="109"/>
      <c r="B23" s="110"/>
      <c r="C23" s="136" t="s">
        <v>204</v>
      </c>
      <c r="D23" s="137" t="s">
        <v>195</v>
      </c>
      <c r="E23" s="136"/>
      <c r="F23" s="141"/>
      <c r="G23" s="136"/>
      <c r="H23" s="139">
        <v>6</v>
      </c>
      <c r="I23" s="140" t="s">
        <v>24</v>
      </c>
      <c r="J23" s="131" t="s">
        <v>95</v>
      </c>
      <c r="K23" s="83"/>
      <c r="L23" s="57" t="s">
        <v>96</v>
      </c>
      <c r="M23" s="83"/>
      <c r="N23" s="57" t="s">
        <v>96</v>
      </c>
      <c r="O23" s="83"/>
      <c r="P23" s="52" t="s">
        <v>96</v>
      </c>
      <c r="Q23" s="126"/>
      <c r="R23" s="127"/>
      <c r="S23" s="116"/>
      <c r="T23" s="116"/>
      <c r="U23" s="116"/>
      <c r="V23" s="116"/>
      <c r="W23" s="116"/>
      <c r="X23" s="116"/>
      <c r="Y23" s="116"/>
    </row>
    <row r="24" spans="1:25" x14ac:dyDescent="0.2">
      <c r="A24" s="109"/>
      <c r="B24" s="110"/>
      <c r="C24" s="136" t="s">
        <v>205</v>
      </c>
      <c r="D24" s="137" t="s">
        <v>195</v>
      </c>
      <c r="E24" s="136"/>
      <c r="F24" s="141"/>
      <c r="G24" s="136"/>
      <c r="H24" s="139">
        <v>6.5</v>
      </c>
      <c r="I24" s="140" t="s">
        <v>24</v>
      </c>
      <c r="J24" s="131" t="s">
        <v>95</v>
      </c>
      <c r="K24" s="83"/>
      <c r="L24" s="57" t="s">
        <v>96</v>
      </c>
      <c r="M24" s="83"/>
      <c r="N24" s="57" t="s">
        <v>96</v>
      </c>
      <c r="O24" s="83"/>
      <c r="P24" s="52" t="s">
        <v>96</v>
      </c>
      <c r="Q24" s="126"/>
      <c r="R24" s="127"/>
      <c r="S24" s="116"/>
      <c r="T24" s="116"/>
      <c r="U24" s="116"/>
      <c r="V24" s="116"/>
      <c r="W24" s="116"/>
      <c r="X24" s="116"/>
      <c r="Y24" s="116"/>
    </row>
    <row r="25" spans="1:25" x14ac:dyDescent="0.2">
      <c r="A25" s="109"/>
      <c r="B25" s="110"/>
      <c r="C25" s="136" t="s">
        <v>9</v>
      </c>
      <c r="D25" s="137"/>
      <c r="E25" s="136"/>
      <c r="F25" s="141"/>
      <c r="G25" s="136"/>
      <c r="H25" s="139">
        <v>0.3</v>
      </c>
      <c r="I25" s="140" t="s">
        <v>24</v>
      </c>
      <c r="J25" s="131" t="s">
        <v>95</v>
      </c>
      <c r="K25" s="83"/>
      <c r="L25" s="57" t="s">
        <v>96</v>
      </c>
      <c r="M25" s="83"/>
      <c r="N25" s="57" t="s">
        <v>96</v>
      </c>
      <c r="O25" s="83"/>
      <c r="P25" s="52" t="s">
        <v>96</v>
      </c>
      <c r="Q25" s="126"/>
      <c r="R25" s="127"/>
      <c r="S25" s="116"/>
      <c r="T25" s="116"/>
      <c r="U25" s="116"/>
      <c r="V25" s="116"/>
      <c r="W25" s="116"/>
      <c r="X25" s="116"/>
      <c r="Y25" s="116"/>
    </row>
    <row r="26" spans="1:25" x14ac:dyDescent="0.2">
      <c r="A26" s="109"/>
      <c r="B26" s="110"/>
      <c r="C26" s="136" t="s">
        <v>100</v>
      </c>
      <c r="D26" s="137" t="s">
        <v>186</v>
      </c>
      <c r="E26" s="136"/>
      <c r="F26" s="141"/>
      <c r="G26" s="136"/>
      <c r="H26" s="139">
        <v>2</v>
      </c>
      <c r="I26" s="140" t="s">
        <v>24</v>
      </c>
      <c r="J26" s="131" t="s">
        <v>95</v>
      </c>
      <c r="K26" s="83"/>
      <c r="L26" s="57" t="s">
        <v>96</v>
      </c>
      <c r="M26" s="83"/>
      <c r="N26" s="57" t="s">
        <v>96</v>
      </c>
      <c r="O26" s="83"/>
      <c r="P26" s="52" t="s">
        <v>96</v>
      </c>
      <c r="Q26" s="126"/>
      <c r="R26" s="127"/>
      <c r="S26" s="116"/>
      <c r="T26" s="116"/>
      <c r="U26" s="116"/>
      <c r="V26" s="116"/>
      <c r="W26" s="116"/>
      <c r="X26" s="116"/>
      <c r="Y26" s="116"/>
    </row>
    <row r="27" spans="1:25" x14ac:dyDescent="0.2">
      <c r="A27" s="109"/>
      <c r="B27" s="110"/>
      <c r="C27" s="136" t="s">
        <v>57</v>
      </c>
      <c r="D27" s="137" t="s">
        <v>186</v>
      </c>
      <c r="E27" s="136"/>
      <c r="F27" s="141"/>
      <c r="G27" s="136"/>
      <c r="H27" s="139">
        <v>12</v>
      </c>
      <c r="I27" s="140" t="s">
        <v>24</v>
      </c>
      <c r="J27" s="131" t="s">
        <v>95</v>
      </c>
      <c r="K27" s="83"/>
      <c r="L27" s="57" t="s">
        <v>96</v>
      </c>
      <c r="M27" s="83"/>
      <c r="N27" s="57" t="s">
        <v>96</v>
      </c>
      <c r="O27" s="83"/>
      <c r="P27" s="52" t="s">
        <v>96</v>
      </c>
      <c r="Q27" s="126"/>
      <c r="R27" s="127"/>
      <c r="S27" s="116"/>
      <c r="T27" s="116"/>
      <c r="U27" s="116"/>
      <c r="V27" s="116"/>
      <c r="W27" s="116"/>
      <c r="X27" s="116"/>
      <c r="Y27" s="116"/>
    </row>
    <row r="28" spans="1:25" x14ac:dyDescent="0.2">
      <c r="A28" s="109"/>
      <c r="B28" s="110"/>
      <c r="C28" s="136" t="s">
        <v>58</v>
      </c>
      <c r="D28" s="137" t="s">
        <v>186</v>
      </c>
      <c r="E28" s="136"/>
      <c r="F28" s="141"/>
      <c r="G28" s="136"/>
      <c r="H28" s="139">
        <v>20</v>
      </c>
      <c r="I28" s="140" t="s">
        <v>24</v>
      </c>
      <c r="J28" s="131" t="s">
        <v>95</v>
      </c>
      <c r="K28" s="83"/>
      <c r="L28" s="57" t="s">
        <v>96</v>
      </c>
      <c r="M28" s="83"/>
      <c r="N28" s="57" t="s">
        <v>96</v>
      </c>
      <c r="O28" s="83"/>
      <c r="P28" s="52" t="s">
        <v>96</v>
      </c>
      <c r="Q28" s="126"/>
      <c r="R28" s="127"/>
      <c r="S28" s="116"/>
      <c r="T28" s="116"/>
      <c r="U28" s="116"/>
      <c r="V28" s="116"/>
      <c r="W28" s="116"/>
      <c r="X28" s="116"/>
      <c r="Y28" s="116"/>
    </row>
    <row r="29" spans="1:25" x14ac:dyDescent="0.2">
      <c r="A29" s="109"/>
      <c r="B29" s="110"/>
      <c r="C29" s="136" t="s">
        <v>59</v>
      </c>
      <c r="D29" s="137" t="s">
        <v>186</v>
      </c>
      <c r="E29" s="136"/>
      <c r="F29" s="141"/>
      <c r="G29" s="136"/>
      <c r="H29" s="123">
        <v>4</v>
      </c>
      <c r="I29" s="140" t="s">
        <v>24</v>
      </c>
      <c r="J29" s="131" t="s">
        <v>95</v>
      </c>
      <c r="K29" s="83"/>
      <c r="L29" s="57" t="s">
        <v>96</v>
      </c>
      <c r="M29" s="83"/>
      <c r="N29" s="57" t="s">
        <v>96</v>
      </c>
      <c r="O29" s="83"/>
      <c r="P29" s="52" t="s">
        <v>96</v>
      </c>
      <c r="Q29" s="126"/>
      <c r="R29" s="127"/>
      <c r="S29" s="116"/>
      <c r="T29" s="116"/>
      <c r="U29" s="116"/>
      <c r="V29" s="116"/>
      <c r="W29" s="116"/>
      <c r="X29" s="116"/>
      <c r="Y29" s="116"/>
    </row>
    <row r="30" spans="1:25" x14ac:dyDescent="0.2">
      <c r="A30" s="109"/>
      <c r="B30" s="110"/>
      <c r="C30" s="136" t="s">
        <v>86</v>
      </c>
      <c r="D30" s="137" t="s">
        <v>186</v>
      </c>
      <c r="E30" s="136"/>
      <c r="F30" s="141"/>
      <c r="G30" s="136"/>
      <c r="H30" s="84"/>
      <c r="I30" s="56" t="s">
        <v>24</v>
      </c>
      <c r="J30" s="131" t="s">
        <v>95</v>
      </c>
      <c r="K30" s="85"/>
      <c r="L30" s="57" t="s">
        <v>96</v>
      </c>
      <c r="M30" s="83"/>
      <c r="N30" s="57" t="s">
        <v>96</v>
      </c>
      <c r="O30" s="83"/>
      <c r="P30" s="52" t="s">
        <v>96</v>
      </c>
      <c r="Q30" s="126"/>
      <c r="R30" s="127"/>
      <c r="S30" s="116"/>
      <c r="T30" s="116"/>
      <c r="U30" s="116"/>
      <c r="V30" s="116"/>
      <c r="W30" s="116"/>
      <c r="X30" s="116"/>
      <c r="Y30" s="116"/>
    </row>
    <row r="31" spans="1:25" x14ac:dyDescent="0.2">
      <c r="A31" s="109"/>
      <c r="B31" s="110"/>
      <c r="C31" s="136" t="s">
        <v>149</v>
      </c>
      <c r="D31" s="137" t="s">
        <v>207</v>
      </c>
      <c r="E31" s="136"/>
      <c r="F31" s="141"/>
      <c r="G31" s="136"/>
      <c r="H31" s="153">
        <v>1</v>
      </c>
      <c r="I31" s="154" t="s">
        <v>24</v>
      </c>
      <c r="J31" s="130" t="s">
        <v>95</v>
      </c>
      <c r="K31" s="83"/>
      <c r="L31" s="57" t="s">
        <v>96</v>
      </c>
      <c r="M31" s="83"/>
      <c r="N31" s="57" t="s">
        <v>96</v>
      </c>
      <c r="O31" s="83"/>
      <c r="P31" s="52" t="s">
        <v>96</v>
      </c>
      <c r="Q31" s="126"/>
      <c r="R31" s="127"/>
      <c r="S31" s="116"/>
      <c r="T31" s="116"/>
      <c r="U31" s="116"/>
      <c r="V31" s="116"/>
      <c r="W31" s="116"/>
      <c r="X31" s="116"/>
      <c r="Y31" s="116"/>
    </row>
    <row r="32" spans="1:25" x14ac:dyDescent="0.2">
      <c r="A32" s="109"/>
      <c r="B32" s="110"/>
      <c r="C32" s="136" t="s">
        <v>188</v>
      </c>
      <c r="D32" s="137" t="s">
        <v>186</v>
      </c>
      <c r="E32" s="136"/>
      <c r="F32" s="141"/>
      <c r="G32" s="136"/>
      <c r="H32" s="139">
        <v>2.9</v>
      </c>
      <c r="I32" s="140" t="s">
        <v>24</v>
      </c>
      <c r="J32" s="131" t="s">
        <v>95</v>
      </c>
      <c r="K32" s="83"/>
      <c r="L32" s="57" t="s">
        <v>96</v>
      </c>
      <c r="M32" s="83"/>
      <c r="N32" s="57" t="s">
        <v>96</v>
      </c>
      <c r="O32" s="83"/>
      <c r="P32" s="52" t="s">
        <v>96</v>
      </c>
      <c r="Q32" s="126"/>
      <c r="R32" s="127"/>
      <c r="S32" s="116"/>
      <c r="T32" s="116"/>
      <c r="U32" s="116"/>
      <c r="V32" s="116"/>
      <c r="W32" s="116"/>
      <c r="X32" s="116"/>
      <c r="Y32" s="116"/>
    </row>
    <row r="33" spans="1:25" x14ac:dyDescent="0.2">
      <c r="A33" s="109"/>
      <c r="B33" s="110"/>
      <c r="C33" s="136" t="s">
        <v>187</v>
      </c>
      <c r="D33" s="137" t="s">
        <v>186</v>
      </c>
      <c r="E33" s="136"/>
      <c r="F33" s="141"/>
      <c r="G33" s="136"/>
      <c r="H33" s="139">
        <v>1.8</v>
      </c>
      <c r="I33" s="140" t="s">
        <v>24</v>
      </c>
      <c r="J33" s="131" t="s">
        <v>95</v>
      </c>
      <c r="K33" s="83"/>
      <c r="L33" s="57" t="s">
        <v>96</v>
      </c>
      <c r="M33" s="83"/>
      <c r="N33" s="57" t="s">
        <v>96</v>
      </c>
      <c r="O33" s="83"/>
      <c r="P33" s="52" t="s">
        <v>96</v>
      </c>
      <c r="Q33" s="126"/>
      <c r="R33" s="127"/>
      <c r="S33" s="116"/>
      <c r="T33" s="116"/>
      <c r="U33" s="116"/>
      <c r="V33" s="116"/>
      <c r="W33" s="116"/>
      <c r="X33" s="116"/>
      <c r="Y33" s="116"/>
    </row>
    <row r="34" spans="1:25" x14ac:dyDescent="0.2">
      <c r="A34" s="109"/>
      <c r="B34" s="110"/>
      <c r="C34" s="136" t="s">
        <v>189</v>
      </c>
      <c r="D34" s="137" t="s">
        <v>186</v>
      </c>
      <c r="E34" s="136"/>
      <c r="F34" s="141"/>
      <c r="G34" s="136"/>
      <c r="H34" s="139">
        <v>1.5</v>
      </c>
      <c r="I34" s="140" t="s">
        <v>24</v>
      </c>
      <c r="J34" s="131" t="s">
        <v>95</v>
      </c>
      <c r="K34" s="83"/>
      <c r="L34" s="57" t="s">
        <v>96</v>
      </c>
      <c r="M34" s="83"/>
      <c r="N34" s="57" t="s">
        <v>96</v>
      </c>
      <c r="O34" s="83"/>
      <c r="P34" s="52" t="s">
        <v>96</v>
      </c>
      <c r="Q34" s="126"/>
      <c r="R34" s="127"/>
      <c r="S34" s="116"/>
      <c r="T34" s="116"/>
      <c r="U34" s="116"/>
      <c r="V34" s="116"/>
      <c r="W34" s="116"/>
      <c r="X34" s="116"/>
      <c r="Y34" s="116"/>
    </row>
    <row r="35" spans="1:25" x14ac:dyDescent="0.2">
      <c r="A35" s="109"/>
      <c r="B35" s="110"/>
      <c r="C35" s="136" t="s">
        <v>190</v>
      </c>
      <c r="D35" s="137" t="s">
        <v>186</v>
      </c>
      <c r="E35" s="136"/>
      <c r="F35" s="141"/>
      <c r="G35" s="136"/>
      <c r="H35" s="139">
        <v>1.3</v>
      </c>
      <c r="I35" s="140" t="s">
        <v>24</v>
      </c>
      <c r="J35" s="131" t="s">
        <v>95</v>
      </c>
      <c r="K35" s="83"/>
      <c r="L35" s="57" t="s">
        <v>96</v>
      </c>
      <c r="M35" s="83"/>
      <c r="N35" s="57" t="s">
        <v>96</v>
      </c>
      <c r="O35" s="83"/>
      <c r="P35" s="52" t="s">
        <v>96</v>
      </c>
      <c r="Q35" s="126"/>
      <c r="R35" s="127"/>
      <c r="S35" s="116"/>
      <c r="T35" s="116"/>
      <c r="U35" s="116"/>
      <c r="V35" s="116"/>
      <c r="W35" s="116"/>
      <c r="X35" s="116"/>
      <c r="Y35" s="116"/>
    </row>
    <row r="36" spans="1:25" x14ac:dyDescent="0.2">
      <c r="A36" s="109"/>
      <c r="B36" s="110"/>
      <c r="C36" s="136" t="s">
        <v>51</v>
      </c>
      <c r="D36" s="137" t="s">
        <v>186</v>
      </c>
      <c r="E36" s="136"/>
      <c r="F36" s="141"/>
      <c r="G36" s="136"/>
      <c r="H36" s="139">
        <v>1.5</v>
      </c>
      <c r="I36" s="140" t="s">
        <v>24</v>
      </c>
      <c r="J36" s="131" t="s">
        <v>95</v>
      </c>
      <c r="K36" s="83"/>
      <c r="L36" s="57" t="s">
        <v>96</v>
      </c>
      <c r="M36" s="83"/>
      <c r="N36" s="57" t="s">
        <v>96</v>
      </c>
      <c r="O36" s="83"/>
      <c r="P36" s="52" t="s">
        <v>96</v>
      </c>
      <c r="Q36" s="126"/>
      <c r="R36" s="127"/>
      <c r="S36" s="116"/>
      <c r="T36" s="116"/>
      <c r="U36" s="116"/>
      <c r="V36" s="116"/>
      <c r="W36" s="116"/>
      <c r="X36" s="116"/>
      <c r="Y36" s="116"/>
    </row>
    <row r="37" spans="1:25" x14ac:dyDescent="0.2">
      <c r="A37" s="109"/>
      <c r="B37" s="110"/>
      <c r="C37" s="136" t="s">
        <v>90</v>
      </c>
      <c r="D37" s="137" t="s">
        <v>186</v>
      </c>
      <c r="E37" s="136"/>
      <c r="F37" s="141"/>
      <c r="G37" s="136"/>
      <c r="H37" s="139">
        <v>5.5</v>
      </c>
      <c r="I37" s="140" t="s">
        <v>24</v>
      </c>
      <c r="J37" s="131" t="s">
        <v>95</v>
      </c>
      <c r="K37" s="83"/>
      <c r="L37" s="57" t="s">
        <v>96</v>
      </c>
      <c r="M37" s="83"/>
      <c r="N37" s="57" t="s">
        <v>96</v>
      </c>
      <c r="O37" s="83"/>
      <c r="P37" s="52" t="s">
        <v>96</v>
      </c>
      <c r="Q37" s="126"/>
      <c r="R37" s="127"/>
      <c r="S37" s="116"/>
      <c r="T37" s="116"/>
      <c r="U37" s="116"/>
      <c r="V37" s="116"/>
      <c r="W37" s="116"/>
      <c r="X37" s="116"/>
      <c r="Y37" s="116"/>
    </row>
    <row r="38" spans="1:25" x14ac:dyDescent="0.2">
      <c r="A38" s="109"/>
      <c r="B38" s="110"/>
      <c r="C38" s="136" t="s">
        <v>52</v>
      </c>
      <c r="D38" s="137" t="s">
        <v>186</v>
      </c>
      <c r="E38" s="136"/>
      <c r="F38" s="141"/>
      <c r="G38" s="136"/>
      <c r="H38" s="139">
        <v>2.5</v>
      </c>
      <c r="I38" s="140" t="s">
        <v>24</v>
      </c>
      <c r="J38" s="131" t="s">
        <v>95</v>
      </c>
      <c r="K38" s="83"/>
      <c r="L38" s="57" t="s">
        <v>96</v>
      </c>
      <c r="M38" s="83"/>
      <c r="N38" s="57" t="s">
        <v>96</v>
      </c>
      <c r="O38" s="83"/>
      <c r="P38" s="52" t="s">
        <v>96</v>
      </c>
      <c r="Q38" s="126"/>
      <c r="R38" s="127"/>
      <c r="S38" s="116"/>
      <c r="T38" s="116"/>
      <c r="U38" s="116"/>
      <c r="V38" s="116"/>
      <c r="W38" s="116"/>
      <c r="X38" s="116"/>
      <c r="Y38" s="116"/>
    </row>
    <row r="39" spans="1:25" x14ac:dyDescent="0.2">
      <c r="A39" s="109"/>
      <c r="B39" s="110"/>
      <c r="C39" s="155" t="s">
        <v>91</v>
      </c>
      <c r="D39" s="137" t="s">
        <v>186</v>
      </c>
      <c r="E39" s="136"/>
      <c r="F39" s="141"/>
      <c r="G39" s="136"/>
      <c r="H39" s="139">
        <v>6.5</v>
      </c>
      <c r="I39" s="140" t="s">
        <v>24</v>
      </c>
      <c r="J39" s="131" t="s">
        <v>95</v>
      </c>
      <c r="K39" s="83"/>
      <c r="L39" s="57" t="s">
        <v>96</v>
      </c>
      <c r="M39" s="83"/>
      <c r="N39" s="57" t="s">
        <v>96</v>
      </c>
      <c r="O39" s="83"/>
      <c r="P39" s="52" t="s">
        <v>96</v>
      </c>
      <c r="Q39" s="126"/>
      <c r="R39" s="127"/>
      <c r="S39" s="116"/>
      <c r="T39" s="116"/>
      <c r="U39" s="116"/>
      <c r="V39" s="116"/>
      <c r="W39" s="116"/>
      <c r="X39" s="116"/>
      <c r="Y39" s="116"/>
    </row>
    <row r="40" spans="1:25" x14ac:dyDescent="0.2">
      <c r="A40" s="109"/>
      <c r="B40" s="110"/>
      <c r="C40" s="136" t="s">
        <v>191</v>
      </c>
      <c r="D40" s="137" t="s">
        <v>186</v>
      </c>
      <c r="E40" s="136"/>
      <c r="F40" s="141"/>
      <c r="G40" s="136"/>
      <c r="H40" s="139">
        <v>2.7</v>
      </c>
      <c r="I40" s="140" t="s">
        <v>24</v>
      </c>
      <c r="J40" s="131" t="s">
        <v>95</v>
      </c>
      <c r="K40" s="83"/>
      <c r="L40" s="57" t="s">
        <v>96</v>
      </c>
      <c r="M40" s="83"/>
      <c r="N40" s="57" t="s">
        <v>96</v>
      </c>
      <c r="O40" s="83"/>
      <c r="P40" s="52" t="s">
        <v>96</v>
      </c>
      <c r="Q40" s="126"/>
      <c r="R40" s="127"/>
      <c r="S40" s="116"/>
      <c r="T40" s="116"/>
      <c r="U40" s="116"/>
      <c r="V40" s="116"/>
      <c r="W40" s="116"/>
      <c r="X40" s="116"/>
      <c r="Y40" s="116"/>
    </row>
    <row r="41" spans="1:25" x14ac:dyDescent="0.2">
      <c r="A41" s="109"/>
      <c r="B41" s="110"/>
      <c r="C41" s="136" t="s">
        <v>192</v>
      </c>
      <c r="D41" s="137" t="s">
        <v>186</v>
      </c>
      <c r="E41" s="136"/>
      <c r="F41" s="141"/>
      <c r="G41" s="136"/>
      <c r="H41" s="139">
        <v>1.7</v>
      </c>
      <c r="I41" s="140" t="s">
        <v>24</v>
      </c>
      <c r="J41" s="131" t="s">
        <v>95</v>
      </c>
      <c r="K41" s="83"/>
      <c r="L41" s="52" t="s">
        <v>96</v>
      </c>
      <c r="M41" s="83"/>
      <c r="N41" s="52" t="s">
        <v>96</v>
      </c>
      <c r="O41" s="83"/>
      <c r="P41" s="52" t="s">
        <v>96</v>
      </c>
      <c r="Q41" s="126"/>
      <c r="R41" s="127"/>
      <c r="S41" s="116"/>
      <c r="T41" s="116"/>
      <c r="U41" s="116"/>
      <c r="V41" s="116"/>
      <c r="W41" s="116"/>
      <c r="X41" s="116"/>
      <c r="Y41" s="116"/>
    </row>
    <row r="42" spans="1:25" x14ac:dyDescent="0.2">
      <c r="A42" s="109"/>
      <c r="B42" s="110"/>
      <c r="C42" s="136" t="s">
        <v>193</v>
      </c>
      <c r="D42" s="137" t="s">
        <v>186</v>
      </c>
      <c r="E42" s="136"/>
      <c r="F42" s="141"/>
      <c r="G42" s="136"/>
      <c r="H42" s="139">
        <v>1.4</v>
      </c>
      <c r="I42" s="140" t="s">
        <v>24</v>
      </c>
      <c r="J42" s="131" t="s">
        <v>95</v>
      </c>
      <c r="K42" s="83"/>
      <c r="L42" s="52" t="s">
        <v>96</v>
      </c>
      <c r="M42" s="83"/>
      <c r="N42" s="52" t="s">
        <v>96</v>
      </c>
      <c r="O42" s="83"/>
      <c r="P42" s="52" t="s">
        <v>96</v>
      </c>
      <c r="Q42" s="126"/>
      <c r="R42" s="127"/>
      <c r="S42" s="116"/>
      <c r="T42" s="116"/>
      <c r="U42" s="116"/>
      <c r="V42" s="116"/>
      <c r="W42" s="116"/>
      <c r="X42" s="116"/>
      <c r="Y42" s="116"/>
    </row>
    <row r="43" spans="1:25" x14ac:dyDescent="0.2">
      <c r="A43" s="109"/>
      <c r="B43" s="110"/>
      <c r="C43" s="136" t="s">
        <v>194</v>
      </c>
      <c r="D43" s="137" t="s">
        <v>186</v>
      </c>
      <c r="E43" s="136"/>
      <c r="F43" s="141"/>
      <c r="G43" s="136"/>
      <c r="H43" s="139">
        <v>1.2</v>
      </c>
      <c r="I43" s="140" t="s">
        <v>24</v>
      </c>
      <c r="J43" s="131" t="s">
        <v>95</v>
      </c>
      <c r="K43" s="83"/>
      <c r="L43" s="52" t="s">
        <v>96</v>
      </c>
      <c r="M43" s="83"/>
      <c r="N43" s="52" t="s">
        <v>96</v>
      </c>
      <c r="O43" s="83"/>
      <c r="P43" s="52" t="s">
        <v>96</v>
      </c>
      <c r="Q43" s="126"/>
      <c r="R43" s="127"/>
      <c r="S43" s="116"/>
      <c r="T43" s="116"/>
      <c r="U43" s="116"/>
      <c r="V43" s="116"/>
      <c r="W43" s="116"/>
      <c r="X43" s="116"/>
      <c r="Y43" s="116"/>
    </row>
    <row r="44" spans="1:25" x14ac:dyDescent="0.2">
      <c r="A44" s="109"/>
      <c r="B44" s="110"/>
      <c r="C44" s="136" t="s">
        <v>92</v>
      </c>
      <c r="D44" s="137" t="s">
        <v>195</v>
      </c>
      <c r="E44" s="136"/>
      <c r="F44" s="141"/>
      <c r="G44" s="136"/>
      <c r="H44" s="139">
        <v>13</v>
      </c>
      <c r="I44" s="140" t="s">
        <v>24</v>
      </c>
      <c r="J44" s="131" t="s">
        <v>95</v>
      </c>
      <c r="K44" s="83"/>
      <c r="L44" s="57" t="s">
        <v>96</v>
      </c>
      <c r="M44" s="83"/>
      <c r="N44" s="57" t="s">
        <v>96</v>
      </c>
      <c r="O44" s="83"/>
      <c r="P44" s="52" t="s">
        <v>96</v>
      </c>
      <c r="Q44" s="126"/>
      <c r="R44" s="127"/>
      <c r="S44" s="116"/>
      <c r="T44" s="116"/>
      <c r="U44" s="116"/>
      <c r="V44" s="116"/>
      <c r="W44" s="116"/>
      <c r="X44" s="116"/>
      <c r="Y44" s="116"/>
    </row>
    <row r="45" spans="1:25" x14ac:dyDescent="0.2">
      <c r="A45" s="109"/>
      <c r="B45" s="110"/>
      <c r="C45" s="136" t="s">
        <v>56</v>
      </c>
      <c r="D45" s="137" t="s">
        <v>186</v>
      </c>
      <c r="E45" s="136"/>
      <c r="F45" s="141"/>
      <c r="G45" s="136"/>
      <c r="H45" s="139">
        <v>1</v>
      </c>
      <c r="I45" s="140" t="s">
        <v>24</v>
      </c>
      <c r="J45" s="131" t="s">
        <v>95</v>
      </c>
      <c r="K45" s="86"/>
      <c r="L45" s="58" t="s">
        <v>96</v>
      </c>
      <c r="M45" s="86"/>
      <c r="N45" s="58" t="s">
        <v>96</v>
      </c>
      <c r="O45" s="86"/>
      <c r="P45" s="59" t="s">
        <v>96</v>
      </c>
      <c r="Q45" s="126"/>
      <c r="R45" s="127"/>
      <c r="S45" s="116"/>
      <c r="T45" s="116"/>
      <c r="U45" s="116"/>
      <c r="V45" s="116"/>
      <c r="W45" s="116"/>
      <c r="X45" s="116"/>
      <c r="Y45" s="116"/>
    </row>
    <row r="46" spans="1:25" x14ac:dyDescent="0.2">
      <c r="A46" s="109"/>
      <c r="B46" s="110"/>
      <c r="C46" s="136" t="s">
        <v>61</v>
      </c>
      <c r="D46" s="137" t="s">
        <v>186</v>
      </c>
      <c r="E46" s="136"/>
      <c r="F46" s="141"/>
      <c r="G46" s="136"/>
      <c r="H46" s="139">
        <v>12</v>
      </c>
      <c r="I46" s="140" t="s">
        <v>24</v>
      </c>
      <c r="J46" s="131" t="s">
        <v>95</v>
      </c>
      <c r="K46" s="83"/>
      <c r="L46" s="60" t="s">
        <v>96</v>
      </c>
      <c r="M46" s="86"/>
      <c r="N46" s="60" t="s">
        <v>96</v>
      </c>
      <c r="O46" s="86"/>
      <c r="P46" s="52" t="s">
        <v>96</v>
      </c>
      <c r="Q46" s="126"/>
      <c r="R46" s="127"/>
      <c r="S46" s="116"/>
      <c r="T46" s="116"/>
      <c r="U46" s="116"/>
      <c r="V46" s="116"/>
      <c r="W46" s="116"/>
      <c r="X46" s="116"/>
      <c r="Y46" s="116"/>
    </row>
    <row r="47" spans="1:25" x14ac:dyDescent="0.2">
      <c r="A47" s="109"/>
      <c r="B47" s="110"/>
      <c r="C47" s="147" t="s">
        <v>12</v>
      </c>
      <c r="D47" s="137" t="s">
        <v>195</v>
      </c>
      <c r="E47" s="136"/>
      <c r="F47" s="163"/>
      <c r="G47" s="147"/>
      <c r="H47" s="139"/>
      <c r="I47" s="140"/>
      <c r="J47" s="131"/>
      <c r="K47" s="87"/>
      <c r="L47" s="61"/>
      <c r="M47" s="87"/>
      <c r="N47" s="61"/>
      <c r="O47" s="87"/>
      <c r="P47" s="62"/>
      <c r="Q47" s="126"/>
      <c r="R47" s="127"/>
      <c r="S47" s="116"/>
      <c r="T47" s="116"/>
      <c r="U47" s="116"/>
      <c r="V47" s="116"/>
      <c r="W47" s="116"/>
      <c r="X47" s="116"/>
      <c r="Y47" s="116"/>
    </row>
    <row r="48" spans="1:25" x14ac:dyDescent="0.2">
      <c r="A48" s="109"/>
      <c r="B48" s="110"/>
      <c r="C48" s="136" t="s">
        <v>46</v>
      </c>
      <c r="D48" s="137" t="s">
        <v>195</v>
      </c>
      <c r="E48" s="136"/>
      <c r="F48" s="141"/>
      <c r="G48" s="136"/>
      <c r="H48" s="139">
        <v>13</v>
      </c>
      <c r="I48" s="140" t="s">
        <v>24</v>
      </c>
      <c r="J48" s="131" t="s">
        <v>95</v>
      </c>
      <c r="K48" s="83"/>
      <c r="L48" s="57" t="s">
        <v>96</v>
      </c>
      <c r="M48" s="83"/>
      <c r="N48" s="57" t="s">
        <v>96</v>
      </c>
      <c r="O48" s="83"/>
      <c r="P48" s="52" t="s">
        <v>96</v>
      </c>
      <c r="Q48" s="126"/>
      <c r="R48" s="127"/>
      <c r="S48" s="116"/>
      <c r="T48" s="116"/>
      <c r="U48" s="116"/>
      <c r="V48" s="116"/>
      <c r="W48" s="116"/>
      <c r="X48" s="116"/>
      <c r="Y48" s="116"/>
    </row>
    <row r="49" spans="1:25" x14ac:dyDescent="0.2">
      <c r="A49" s="109"/>
      <c r="B49" s="110"/>
      <c r="C49" s="136" t="s">
        <v>47</v>
      </c>
      <c r="D49" s="137" t="s">
        <v>195</v>
      </c>
      <c r="E49" s="136"/>
      <c r="F49" s="141"/>
      <c r="G49" s="136"/>
      <c r="H49" s="139">
        <v>2</v>
      </c>
      <c r="I49" s="140" t="s">
        <v>24</v>
      </c>
      <c r="J49" s="131" t="s">
        <v>95</v>
      </c>
      <c r="K49" s="83"/>
      <c r="L49" s="57" t="s">
        <v>96</v>
      </c>
      <c r="M49" s="83"/>
      <c r="N49" s="57" t="s">
        <v>96</v>
      </c>
      <c r="O49" s="83"/>
      <c r="P49" s="52" t="s">
        <v>96</v>
      </c>
      <c r="Q49" s="126"/>
      <c r="R49" s="127"/>
      <c r="S49" s="116"/>
      <c r="T49" s="116"/>
      <c r="U49" s="116"/>
      <c r="V49" s="116"/>
      <c r="W49" s="116"/>
      <c r="X49" s="116"/>
      <c r="Y49" s="116"/>
    </row>
    <row r="50" spans="1:25" x14ac:dyDescent="0.2">
      <c r="A50" s="109"/>
      <c r="B50" s="110"/>
      <c r="C50" s="136" t="s">
        <v>48</v>
      </c>
      <c r="D50" s="137" t="s">
        <v>195</v>
      </c>
      <c r="E50" s="136"/>
      <c r="F50" s="141"/>
      <c r="G50" s="136"/>
      <c r="H50" s="139">
        <v>2</v>
      </c>
      <c r="I50" s="140" t="s">
        <v>24</v>
      </c>
      <c r="J50" s="131" t="s">
        <v>95</v>
      </c>
      <c r="K50" s="83"/>
      <c r="L50" s="57" t="s">
        <v>96</v>
      </c>
      <c r="M50" s="83"/>
      <c r="N50" s="57" t="s">
        <v>96</v>
      </c>
      <c r="O50" s="83"/>
      <c r="P50" s="52" t="s">
        <v>96</v>
      </c>
      <c r="Q50" s="126"/>
      <c r="R50" s="127"/>
      <c r="S50" s="116"/>
      <c r="T50" s="116"/>
      <c r="U50" s="116"/>
      <c r="V50" s="116"/>
      <c r="W50" s="116"/>
      <c r="X50" s="116"/>
      <c r="Y50" s="116"/>
    </row>
    <row r="51" spans="1:25" x14ac:dyDescent="0.2">
      <c r="A51" s="109"/>
      <c r="B51" s="110"/>
      <c r="C51" s="136" t="s">
        <v>43</v>
      </c>
      <c r="D51" s="137" t="s">
        <v>186</v>
      </c>
      <c r="E51" s="136"/>
      <c r="F51" s="141"/>
      <c r="G51" s="136"/>
      <c r="H51" s="139">
        <v>10</v>
      </c>
      <c r="I51" s="140" t="s">
        <v>24</v>
      </c>
      <c r="J51" s="131" t="s">
        <v>95</v>
      </c>
      <c r="K51" s="83"/>
      <c r="L51" s="52" t="s">
        <v>96</v>
      </c>
      <c r="M51" s="83"/>
      <c r="N51" s="52" t="s">
        <v>96</v>
      </c>
      <c r="O51" s="83"/>
      <c r="P51" s="52" t="s">
        <v>96</v>
      </c>
      <c r="Q51" s="126"/>
      <c r="R51" s="127"/>
      <c r="S51" s="116"/>
      <c r="T51" s="116"/>
      <c r="U51" s="116"/>
      <c r="V51" s="116"/>
      <c r="W51" s="116"/>
      <c r="X51" s="116"/>
      <c r="Y51" s="116"/>
    </row>
    <row r="52" spans="1:25" x14ac:dyDescent="0.2">
      <c r="A52" s="109"/>
      <c r="B52" s="110"/>
      <c r="C52" s="136" t="s">
        <v>44</v>
      </c>
      <c r="D52" s="137" t="s">
        <v>195</v>
      </c>
      <c r="E52" s="136"/>
      <c r="F52" s="141"/>
      <c r="G52" s="136"/>
      <c r="H52" s="139">
        <v>15</v>
      </c>
      <c r="I52" s="140" t="s">
        <v>24</v>
      </c>
      <c r="J52" s="131" t="s">
        <v>95</v>
      </c>
      <c r="K52" s="83"/>
      <c r="L52" s="52" t="s">
        <v>96</v>
      </c>
      <c r="M52" s="83"/>
      <c r="N52" s="52" t="s">
        <v>96</v>
      </c>
      <c r="O52" s="83"/>
      <c r="P52" s="52" t="s">
        <v>96</v>
      </c>
      <c r="Q52" s="126"/>
      <c r="R52" s="127"/>
      <c r="S52" s="116"/>
      <c r="T52" s="116"/>
      <c r="U52" s="116"/>
      <c r="V52" s="116"/>
      <c r="W52" s="116"/>
      <c r="X52" s="116"/>
      <c r="Y52" s="116"/>
    </row>
    <row r="53" spans="1:25" x14ac:dyDescent="0.2">
      <c r="A53" s="109"/>
      <c r="B53" s="110"/>
      <c r="C53" s="136" t="s">
        <v>60</v>
      </c>
      <c r="D53" s="137" t="s">
        <v>186</v>
      </c>
      <c r="E53" s="136"/>
      <c r="F53" s="141"/>
      <c r="G53" s="136"/>
      <c r="H53" s="139">
        <v>19</v>
      </c>
      <c r="I53" s="140" t="s">
        <v>24</v>
      </c>
      <c r="J53" s="131" t="s">
        <v>95</v>
      </c>
      <c r="K53" s="83"/>
      <c r="L53" s="60" t="s">
        <v>96</v>
      </c>
      <c r="M53" s="83"/>
      <c r="N53" s="60" t="s">
        <v>96</v>
      </c>
      <c r="O53" s="83"/>
      <c r="P53" s="52" t="s">
        <v>96</v>
      </c>
      <c r="Q53" s="126"/>
      <c r="R53" s="127"/>
      <c r="S53" s="116"/>
      <c r="T53" s="116"/>
      <c r="U53" s="116"/>
      <c r="V53" s="116"/>
      <c r="W53" s="116"/>
      <c r="X53" s="116"/>
      <c r="Y53" s="116"/>
    </row>
    <row r="54" spans="1:25" x14ac:dyDescent="0.2">
      <c r="A54" s="109"/>
      <c r="B54" s="110"/>
      <c r="C54" s="145" t="s">
        <v>45</v>
      </c>
      <c r="D54" s="137"/>
      <c r="E54" s="136"/>
      <c r="F54" s="141"/>
      <c r="G54" s="136"/>
      <c r="H54" s="139">
        <v>0.8</v>
      </c>
      <c r="I54" s="140" t="s">
        <v>24</v>
      </c>
      <c r="J54" s="131" t="s">
        <v>95</v>
      </c>
      <c r="K54" s="83"/>
      <c r="L54" s="52" t="s">
        <v>96</v>
      </c>
      <c r="M54" s="83"/>
      <c r="N54" s="52" t="s">
        <v>96</v>
      </c>
      <c r="O54" s="83"/>
      <c r="P54" s="52" t="s">
        <v>96</v>
      </c>
      <c r="Q54" s="126"/>
      <c r="R54" s="127"/>
      <c r="S54" s="116"/>
      <c r="T54" s="116"/>
      <c r="U54" s="116"/>
      <c r="V54" s="116"/>
      <c r="W54" s="116"/>
      <c r="X54" s="116"/>
      <c r="Y54" s="116"/>
    </row>
    <row r="55" spans="1:25" x14ac:dyDescent="0.2">
      <c r="A55" s="109"/>
      <c r="B55" s="110"/>
      <c r="C55" s="136" t="s">
        <v>101</v>
      </c>
      <c r="D55" s="137" t="s">
        <v>195</v>
      </c>
      <c r="E55" s="136"/>
      <c r="F55" s="141"/>
      <c r="G55" s="136"/>
      <c r="H55" s="123">
        <v>2</v>
      </c>
      <c r="I55" s="140" t="s">
        <v>24</v>
      </c>
      <c r="J55" s="131" t="s">
        <v>95</v>
      </c>
      <c r="K55" s="83"/>
      <c r="L55" s="60" t="s">
        <v>96</v>
      </c>
      <c r="M55" s="83"/>
      <c r="N55" s="60" t="s">
        <v>96</v>
      </c>
      <c r="O55" s="83"/>
      <c r="P55" s="52" t="s">
        <v>96</v>
      </c>
      <c r="Q55" s="126"/>
      <c r="R55" s="127"/>
      <c r="S55" s="116"/>
      <c r="T55" s="116"/>
      <c r="U55" s="116"/>
      <c r="V55" s="116"/>
      <c r="W55" s="116"/>
      <c r="X55" s="116"/>
      <c r="Y55" s="116"/>
    </row>
    <row r="56" spans="1:25" x14ac:dyDescent="0.2">
      <c r="A56" s="109"/>
      <c r="B56" s="110" t="s">
        <v>137</v>
      </c>
      <c r="C56" s="208"/>
      <c r="D56" s="208"/>
      <c r="E56" s="208"/>
      <c r="F56" s="208"/>
      <c r="G56" s="136"/>
      <c r="H56" s="84"/>
      <c r="I56" s="56" t="s">
        <v>24</v>
      </c>
      <c r="J56" s="131" t="s">
        <v>95</v>
      </c>
      <c r="K56" s="83"/>
      <c r="L56" s="52" t="s">
        <v>96</v>
      </c>
      <c r="M56" s="83"/>
      <c r="N56" s="52" t="s">
        <v>96</v>
      </c>
      <c r="O56" s="83"/>
      <c r="P56" s="52" t="s">
        <v>96</v>
      </c>
      <c r="Q56" s="126"/>
      <c r="R56" s="127"/>
      <c r="S56" s="116"/>
      <c r="T56" s="116"/>
      <c r="U56" s="116"/>
      <c r="V56" s="116"/>
      <c r="W56" s="116"/>
      <c r="X56" s="116"/>
      <c r="Y56" s="116"/>
    </row>
    <row r="57" spans="1:25" ht="13.5" thickBot="1" x14ac:dyDescent="0.25">
      <c r="A57" s="109"/>
      <c r="B57" s="110" t="s">
        <v>137</v>
      </c>
      <c r="C57" s="208"/>
      <c r="D57" s="209"/>
      <c r="E57" s="209"/>
      <c r="F57" s="209"/>
      <c r="G57" s="136"/>
      <c r="H57" s="84"/>
      <c r="I57" s="56" t="s">
        <v>24</v>
      </c>
      <c r="J57" s="131" t="s">
        <v>95</v>
      </c>
      <c r="K57" s="88"/>
      <c r="L57" s="63" t="s">
        <v>96</v>
      </c>
      <c r="M57" s="88"/>
      <c r="N57" s="63" t="s">
        <v>96</v>
      </c>
      <c r="O57" s="88"/>
      <c r="P57" s="63" t="s">
        <v>96</v>
      </c>
      <c r="Q57" s="126"/>
      <c r="R57" s="127"/>
      <c r="S57" s="116"/>
      <c r="T57" s="116"/>
      <c r="U57" s="116"/>
      <c r="V57" s="116"/>
      <c r="W57" s="116"/>
      <c r="X57" s="116"/>
      <c r="Y57" s="116"/>
    </row>
    <row r="58" spans="1:25" ht="13.5" thickBot="1" x14ac:dyDescent="0.25">
      <c r="A58" s="109"/>
      <c r="B58" s="110"/>
      <c r="C58" s="116"/>
      <c r="D58" s="120"/>
      <c r="E58" s="121"/>
      <c r="F58" s="122"/>
      <c r="H58" s="123"/>
      <c r="I58" s="125"/>
      <c r="J58" s="122"/>
      <c r="K58" s="48">
        <f>(H20*K20)+(H21*K21)+(H22*K22)+(H23*K23)+(H24*K24)+(H25*K25)+(H26*K26)+(H27*K27)+(H28*K28)+(H29*K29)+(H30*K30)+(H31*K31)+(H32*K32)+(H33*K33)+(H34*K34)+(H35*K35)+(H36*K36)+(H37*K37)+(H38*K38)+(H39*K39)+(H40*K40)+(H41*K41)+(H42*K42)+(H43*K43)+(H44*K44)+(H45*K45)+(H46*K46)+(H48*K48)+(H49*K49)+(H50*K50)+(H51*K51)+(H52*K52)+(H53*K53)+(H54*K54)+(H55*K55)+(H56*K56)+(H57*K57)</f>
        <v>0</v>
      </c>
      <c r="L58" s="49" t="s">
        <v>152</v>
      </c>
      <c r="M58" s="48">
        <f>(H20*M20)+(H21*M21)+(H22*M22)+(H23*M23)+(H24*M24)+(H25*M25)+(H26*M26)+(H27*M27)+(H28*M28)+(H29*M29)+(H30*M30)+(H31*M31)+(H32*M32)+(H33*M33)+(H34*M34)+(H35*M35)+(H36*M36)+(H37*M37)+(H38*M38)+(H39*M39)+(H40*M40)+(H41*M41)+(H42*M42)+(H43*M43)+(H44*M44)+(H45*M45)+(H46*M46)+(H48*M48)+(H49*M49)+(H50*M50)+(H51*M51)+(H52*M52)+(H53*M53)+(H54*M54)+(H55*M55)+(H56*M56)+(H57*M57)</f>
        <v>0</v>
      </c>
      <c r="N58" s="49" t="s">
        <v>152</v>
      </c>
      <c r="O58" s="48">
        <f>(H20*O20)+(H21*O21)+(H22*O22)+(H23*O23)+(H24*O24)+(H25*O25)+(H26*O26)+(H27*O27)+(H28*O28)+(H29*O29)+(H30*O30)+(H31*O31)+(H32*O32)+(H33*O33)+(H34*O34)+(H35*O35)+(H36*O36)+(H37*O37)+(H38*O38)+(H39*O39)+(H40*O40)+(H41*O41)+(H42*O42)+(H43*O43)+(H44*O44)+(H45*O45)+(H46*O46)+(H48*O48)+(H49*O49)+(H50*O50)+(H51*O51)+(H52*O52)+(H53*O53)+(H54*O54)+(H55*O55)+(H56*O56)+(H57*O57)</f>
        <v>0</v>
      </c>
      <c r="P58" s="49" t="s">
        <v>152</v>
      </c>
      <c r="Q58" s="129">
        <f>K58+M58+O58</f>
        <v>0</v>
      </c>
      <c r="R58" s="132" t="s">
        <v>153</v>
      </c>
      <c r="S58" s="133" t="s">
        <v>154</v>
      </c>
      <c r="T58" s="116"/>
      <c r="U58" s="116"/>
      <c r="V58" s="116"/>
      <c r="W58" s="116"/>
      <c r="X58" s="116"/>
      <c r="Y58" s="116"/>
    </row>
    <row r="59" spans="1:25" x14ac:dyDescent="0.2">
      <c r="A59" s="109"/>
      <c r="B59" s="110"/>
      <c r="C59" s="116"/>
      <c r="D59" s="120"/>
      <c r="E59" s="121"/>
      <c r="F59" s="122"/>
      <c r="H59" s="123"/>
      <c r="I59" s="125"/>
      <c r="J59" s="122"/>
      <c r="K59" s="126"/>
      <c r="L59" s="129"/>
      <c r="M59" s="126"/>
      <c r="N59" s="126"/>
      <c r="O59" s="126"/>
      <c r="P59" s="126"/>
      <c r="Q59" s="126"/>
      <c r="R59" s="132"/>
      <c r="S59" s="116"/>
      <c r="T59" s="116"/>
      <c r="U59" s="116"/>
      <c r="V59" s="116"/>
      <c r="W59" s="116"/>
      <c r="X59" s="116"/>
      <c r="Y59" s="116"/>
    </row>
    <row r="60" spans="1:25" ht="13.5" thickBot="1" x14ac:dyDescent="0.25">
      <c r="A60" s="114"/>
      <c r="B60" s="110"/>
      <c r="C60" s="116"/>
      <c r="D60" s="120"/>
      <c r="E60" s="121"/>
      <c r="F60" s="122"/>
      <c r="H60" s="123"/>
      <c r="I60" s="125"/>
      <c r="J60" s="122"/>
      <c r="K60" s="129" t="s">
        <v>169</v>
      </c>
      <c r="L60" s="129"/>
      <c r="M60" s="166" t="s">
        <v>135</v>
      </c>
      <c r="N60" s="129"/>
      <c r="O60" s="129" t="s">
        <v>136</v>
      </c>
      <c r="P60" s="126"/>
      <c r="Q60" s="126"/>
      <c r="R60" s="127"/>
      <c r="S60" s="116"/>
      <c r="T60" s="116"/>
      <c r="U60" s="116"/>
      <c r="V60" s="116"/>
      <c r="W60" s="116"/>
      <c r="X60" s="116"/>
      <c r="Y60" s="116"/>
    </row>
    <row r="61" spans="1:25" ht="13.5" thickBot="1" x14ac:dyDescent="0.25">
      <c r="A61" s="112" t="s">
        <v>4</v>
      </c>
      <c r="B61" s="113"/>
      <c r="C61" s="151" t="s">
        <v>201</v>
      </c>
      <c r="D61" s="144" t="s">
        <v>186</v>
      </c>
      <c r="E61" s="143"/>
      <c r="F61" s="150"/>
      <c r="G61" s="143"/>
      <c r="H61" s="153">
        <v>165</v>
      </c>
      <c r="I61" s="161" t="s">
        <v>49</v>
      </c>
      <c r="J61" s="130" t="s">
        <v>95</v>
      </c>
      <c r="K61" s="82"/>
      <c r="L61" s="54" t="s">
        <v>99</v>
      </c>
      <c r="M61" s="82"/>
      <c r="N61" s="54" t="s">
        <v>99</v>
      </c>
      <c r="O61" s="82"/>
      <c r="P61" s="50" t="s">
        <v>99</v>
      </c>
      <c r="Q61" s="126"/>
      <c r="R61" s="127"/>
      <c r="S61" s="116"/>
      <c r="T61" s="116"/>
      <c r="U61" s="116"/>
      <c r="V61" s="116"/>
      <c r="W61" s="116"/>
      <c r="X61" s="116"/>
      <c r="Y61" s="116"/>
    </row>
    <row r="62" spans="1:25" x14ac:dyDescent="0.2">
      <c r="A62" s="109"/>
      <c r="B62" s="110"/>
      <c r="C62" s="136" t="s">
        <v>28</v>
      </c>
      <c r="D62" s="137" t="s">
        <v>186</v>
      </c>
      <c r="E62" s="136"/>
      <c r="F62" s="141"/>
      <c r="G62" s="136"/>
      <c r="H62" s="139">
        <v>526</v>
      </c>
      <c r="I62" s="162" t="s">
        <v>49</v>
      </c>
      <c r="J62" s="131" t="s">
        <v>95</v>
      </c>
      <c r="K62" s="86"/>
      <c r="L62" s="68" t="s">
        <v>99</v>
      </c>
      <c r="M62" s="86"/>
      <c r="N62" s="68" t="s">
        <v>99</v>
      </c>
      <c r="O62" s="86"/>
      <c r="P62" s="69" t="s">
        <v>99</v>
      </c>
      <c r="Q62" s="126"/>
      <c r="R62" s="127"/>
      <c r="S62" s="116"/>
      <c r="T62" s="116"/>
      <c r="U62" s="116"/>
      <c r="V62" s="116"/>
      <c r="W62" s="116"/>
      <c r="X62" s="116"/>
      <c r="Y62" s="116"/>
    </row>
    <row r="63" spans="1:25" x14ac:dyDescent="0.2">
      <c r="A63" s="109"/>
      <c r="B63" s="110"/>
      <c r="C63" s="136" t="s">
        <v>29</v>
      </c>
      <c r="D63" s="137" t="s">
        <v>186</v>
      </c>
      <c r="E63" s="136"/>
      <c r="F63" s="141"/>
      <c r="G63" s="136"/>
      <c r="H63" s="139">
        <v>556</v>
      </c>
      <c r="I63" s="162" t="s">
        <v>49</v>
      </c>
      <c r="J63" s="131" t="s">
        <v>95</v>
      </c>
      <c r="K63" s="86"/>
      <c r="L63" s="68" t="s">
        <v>99</v>
      </c>
      <c r="M63" s="86"/>
      <c r="N63" s="68" t="s">
        <v>99</v>
      </c>
      <c r="O63" s="86"/>
      <c r="P63" s="69" t="s">
        <v>99</v>
      </c>
      <c r="Q63" s="126"/>
      <c r="R63" s="127"/>
      <c r="S63" s="116"/>
      <c r="T63" s="116"/>
      <c r="U63" s="116"/>
      <c r="V63" s="116"/>
      <c r="W63" s="116"/>
      <c r="X63" s="116"/>
      <c r="Y63" s="116"/>
    </row>
    <row r="64" spans="1:25" x14ac:dyDescent="0.2">
      <c r="A64" s="109"/>
      <c r="B64" s="110"/>
      <c r="C64" s="136" t="s">
        <v>25</v>
      </c>
      <c r="D64" s="137" t="s">
        <v>186</v>
      </c>
      <c r="E64" s="136"/>
      <c r="F64" s="141"/>
      <c r="G64" s="136"/>
      <c r="H64" s="139">
        <v>450</v>
      </c>
      <c r="I64" s="162" t="s">
        <v>49</v>
      </c>
      <c r="J64" s="131" t="s">
        <v>95</v>
      </c>
      <c r="K64" s="86"/>
      <c r="L64" s="68" t="s">
        <v>99</v>
      </c>
      <c r="M64" s="86"/>
      <c r="N64" s="68" t="s">
        <v>99</v>
      </c>
      <c r="O64" s="86"/>
      <c r="P64" s="69" t="s">
        <v>99</v>
      </c>
      <c r="Q64" s="126"/>
      <c r="R64" s="127"/>
      <c r="S64" s="116"/>
      <c r="T64" s="116"/>
      <c r="U64" s="116"/>
      <c r="V64" s="116"/>
      <c r="W64" s="116"/>
      <c r="X64" s="116"/>
      <c r="Y64" s="116"/>
    </row>
    <row r="65" spans="1:25" x14ac:dyDescent="0.2">
      <c r="A65" s="109"/>
      <c r="B65" s="110"/>
      <c r="C65" s="136" t="s">
        <v>26</v>
      </c>
      <c r="D65" s="137" t="s">
        <v>186</v>
      </c>
      <c r="E65" s="136"/>
      <c r="F65" s="141"/>
      <c r="G65" s="136"/>
      <c r="H65" s="139">
        <v>480</v>
      </c>
      <c r="I65" s="162" t="s">
        <v>49</v>
      </c>
      <c r="J65" s="131" t="s">
        <v>95</v>
      </c>
      <c r="K65" s="86"/>
      <c r="L65" s="68" t="s">
        <v>99</v>
      </c>
      <c r="M65" s="86"/>
      <c r="N65" s="68" t="s">
        <v>99</v>
      </c>
      <c r="O65" s="86"/>
      <c r="P65" s="69" t="s">
        <v>99</v>
      </c>
      <c r="Q65" s="126"/>
      <c r="R65" s="127"/>
      <c r="S65" s="116"/>
      <c r="T65" s="116"/>
      <c r="U65" s="116"/>
      <c r="V65" s="116"/>
      <c r="W65" s="116"/>
      <c r="X65" s="116"/>
      <c r="Y65" s="116"/>
    </row>
    <row r="66" spans="1:25" x14ac:dyDescent="0.2">
      <c r="A66" s="109"/>
      <c r="B66" s="110"/>
      <c r="C66" s="136" t="s">
        <v>27</v>
      </c>
      <c r="D66" s="137" t="s">
        <v>186</v>
      </c>
      <c r="E66" s="136"/>
      <c r="F66" s="141"/>
      <c r="G66" s="136"/>
      <c r="H66" s="123">
        <v>490</v>
      </c>
      <c r="I66" s="162" t="s">
        <v>49</v>
      </c>
      <c r="J66" s="131" t="s">
        <v>95</v>
      </c>
      <c r="K66" s="86"/>
      <c r="L66" s="68" t="s">
        <v>99</v>
      </c>
      <c r="M66" s="86"/>
      <c r="N66" s="68" t="s">
        <v>99</v>
      </c>
      <c r="O66" s="86"/>
      <c r="P66" s="69" t="s">
        <v>99</v>
      </c>
      <c r="Q66" s="126"/>
      <c r="R66" s="127"/>
      <c r="S66" s="116"/>
      <c r="T66" s="116"/>
      <c r="U66" s="116"/>
      <c r="V66" s="116"/>
      <c r="W66" s="116"/>
      <c r="X66" s="116"/>
      <c r="Y66" s="116"/>
    </row>
    <row r="67" spans="1:25" x14ac:dyDescent="0.2">
      <c r="A67" s="109"/>
      <c r="B67" s="110" t="s">
        <v>137</v>
      </c>
      <c r="C67" s="208"/>
      <c r="D67" s="209" t="s">
        <v>227</v>
      </c>
      <c r="E67" s="209"/>
      <c r="F67" s="209"/>
      <c r="G67" s="136"/>
      <c r="H67" s="84"/>
      <c r="I67" s="67" t="s">
        <v>49</v>
      </c>
      <c r="J67" s="131" t="s">
        <v>95</v>
      </c>
      <c r="K67" s="86"/>
      <c r="L67" s="68" t="s">
        <v>99</v>
      </c>
      <c r="M67" s="86"/>
      <c r="N67" s="68" t="s">
        <v>99</v>
      </c>
      <c r="O67" s="86"/>
      <c r="P67" s="69" t="s">
        <v>99</v>
      </c>
      <c r="Q67" s="126"/>
      <c r="R67" s="127"/>
      <c r="S67" s="116"/>
      <c r="T67" s="116"/>
      <c r="U67" s="116"/>
      <c r="V67" s="116"/>
      <c r="W67" s="116"/>
      <c r="X67" s="116"/>
      <c r="Y67" s="116"/>
    </row>
    <row r="68" spans="1:25" ht="13.5" thickBot="1" x14ac:dyDescent="0.25">
      <c r="A68" s="109"/>
      <c r="B68" s="110" t="s">
        <v>137</v>
      </c>
      <c r="C68" s="208"/>
      <c r="D68" s="209"/>
      <c r="E68" s="209"/>
      <c r="F68" s="209"/>
      <c r="G68" s="136"/>
      <c r="H68" s="84"/>
      <c r="I68" s="67" t="s">
        <v>49</v>
      </c>
      <c r="J68" s="131" t="s">
        <v>95</v>
      </c>
      <c r="K68" s="89"/>
      <c r="L68" s="70" t="s">
        <v>99</v>
      </c>
      <c r="M68" s="89"/>
      <c r="N68" s="70" t="s">
        <v>99</v>
      </c>
      <c r="O68" s="89"/>
      <c r="P68" s="71" t="s">
        <v>99</v>
      </c>
      <c r="Q68" s="126"/>
      <c r="R68" s="127"/>
      <c r="S68" s="116"/>
      <c r="T68" s="116"/>
      <c r="U68" s="116"/>
      <c r="V68" s="116"/>
      <c r="W68" s="116"/>
      <c r="X68" s="116"/>
      <c r="Y68" s="116"/>
    </row>
    <row r="69" spans="1:25" ht="13.5" thickBot="1" x14ac:dyDescent="0.25">
      <c r="A69" s="109"/>
      <c r="B69" s="110"/>
      <c r="C69" s="116"/>
      <c r="D69" s="120"/>
      <c r="E69" s="121"/>
      <c r="F69" s="122"/>
      <c r="H69" s="123"/>
      <c r="I69" s="156"/>
      <c r="J69" s="122"/>
      <c r="K69" s="48">
        <f>(H61*K61)+(H62*K62)+(H63*K63)+(H64*K64)+(H65*K65)+(H66*K66)+(H67*K67)+(H68*K68)</f>
        <v>0</v>
      </c>
      <c r="L69" s="49" t="s">
        <v>152</v>
      </c>
      <c r="M69" s="48">
        <f>(H61*M61)+(H62*M62)+(H63*M63)+(H64*M64)+(H65*M65)+(H66*M66)+(H67*M67)+(H68*M68)</f>
        <v>0</v>
      </c>
      <c r="N69" s="49" t="s">
        <v>152</v>
      </c>
      <c r="O69" s="48">
        <f>(H61*O61)+(H62*O62)+(H63*O63)+(H64*O64)+(H65*O65)+(H66*O66)+(H67*O67)+(H68*O68)</f>
        <v>0</v>
      </c>
      <c r="P69" s="49" t="s">
        <v>152</v>
      </c>
      <c r="Q69" s="129">
        <f>K69+M69+O69</f>
        <v>0</v>
      </c>
      <c r="R69" s="132" t="s">
        <v>153</v>
      </c>
      <c r="S69" s="133" t="s">
        <v>155</v>
      </c>
      <c r="T69" s="116"/>
      <c r="U69" s="116"/>
      <c r="V69" s="116"/>
      <c r="W69" s="116"/>
      <c r="X69" s="116"/>
      <c r="Y69" s="116"/>
    </row>
    <row r="70" spans="1:25" x14ac:dyDescent="0.2">
      <c r="A70" s="109"/>
      <c r="B70" s="110"/>
      <c r="C70" s="116"/>
      <c r="D70" s="120"/>
      <c r="E70" s="121"/>
      <c r="F70" s="122"/>
      <c r="H70" s="123"/>
      <c r="I70" s="156"/>
      <c r="J70" s="122"/>
      <c r="K70" s="126"/>
      <c r="L70" s="126"/>
      <c r="M70" s="126"/>
      <c r="N70" s="126"/>
      <c r="O70" s="126"/>
      <c r="P70" s="126"/>
      <c r="Q70" s="126"/>
      <c r="R70" s="127"/>
      <c r="S70" s="116"/>
      <c r="T70" s="116"/>
      <c r="U70" s="116"/>
      <c r="V70" s="116"/>
      <c r="W70" s="116"/>
      <c r="X70" s="116"/>
      <c r="Y70" s="116"/>
    </row>
    <row r="71" spans="1:25" ht="13.5" thickBot="1" x14ac:dyDescent="0.25">
      <c r="A71" s="114"/>
      <c r="B71" s="110"/>
      <c r="C71" s="116"/>
      <c r="D71" s="120"/>
      <c r="E71" s="121"/>
      <c r="F71" s="122"/>
      <c r="H71" s="123"/>
      <c r="I71" s="125"/>
      <c r="J71" s="122"/>
      <c r="K71" s="129" t="s">
        <v>169</v>
      </c>
      <c r="L71" s="129"/>
      <c r="M71" s="166" t="s">
        <v>135</v>
      </c>
      <c r="N71" s="129"/>
      <c r="O71" s="129" t="s">
        <v>136</v>
      </c>
      <c r="P71" s="126"/>
      <c r="Q71" s="126"/>
      <c r="R71" s="127"/>
      <c r="S71" s="116"/>
      <c r="T71" s="116"/>
      <c r="U71" s="116"/>
      <c r="V71" s="116"/>
      <c r="W71" s="116"/>
      <c r="X71" s="116"/>
      <c r="Y71" s="116"/>
    </row>
    <row r="72" spans="1:25" ht="13.5" thickBot="1" x14ac:dyDescent="0.25">
      <c r="A72" s="112" t="s">
        <v>3</v>
      </c>
      <c r="B72" s="113"/>
      <c r="C72" s="143" t="s">
        <v>64</v>
      </c>
      <c r="D72" s="144" t="s">
        <v>186</v>
      </c>
      <c r="E72" s="143"/>
      <c r="F72" s="150"/>
      <c r="G72" s="143"/>
      <c r="H72" s="153">
        <v>8</v>
      </c>
      <c r="I72" s="154" t="s">
        <v>24</v>
      </c>
      <c r="J72" s="130" t="s">
        <v>95</v>
      </c>
      <c r="K72" s="82"/>
      <c r="L72" s="72" t="s">
        <v>96</v>
      </c>
      <c r="M72" s="82"/>
      <c r="N72" s="72" t="s">
        <v>96</v>
      </c>
      <c r="O72" s="82"/>
      <c r="P72" s="73" t="s">
        <v>96</v>
      </c>
      <c r="Q72" s="126"/>
      <c r="R72" s="127"/>
      <c r="S72" s="116"/>
      <c r="T72" s="116"/>
      <c r="U72" s="116"/>
      <c r="V72" s="116"/>
      <c r="W72" s="116"/>
      <c r="X72" s="116"/>
      <c r="Y72" s="116"/>
    </row>
    <row r="73" spans="1:25" x14ac:dyDescent="0.2">
      <c r="A73" s="109"/>
      <c r="B73" s="110"/>
      <c r="C73" s="136" t="s">
        <v>62</v>
      </c>
      <c r="D73" s="137" t="s">
        <v>186</v>
      </c>
      <c r="E73" s="136"/>
      <c r="F73" s="141"/>
      <c r="G73" s="136"/>
      <c r="H73" s="139">
        <v>18</v>
      </c>
      <c r="I73" s="140" t="s">
        <v>24</v>
      </c>
      <c r="J73" s="131" t="s">
        <v>95</v>
      </c>
      <c r="K73" s="86"/>
      <c r="L73" s="58" t="s">
        <v>96</v>
      </c>
      <c r="M73" s="86"/>
      <c r="N73" s="58" t="s">
        <v>96</v>
      </c>
      <c r="O73" s="86"/>
      <c r="P73" s="59" t="s">
        <v>96</v>
      </c>
      <c r="Q73" s="126"/>
      <c r="R73" s="127"/>
      <c r="S73" s="116"/>
      <c r="T73" s="116"/>
      <c r="U73" s="116"/>
      <c r="V73" s="116"/>
      <c r="W73" s="116"/>
      <c r="X73" s="116"/>
      <c r="Y73" s="116"/>
    </row>
    <row r="74" spans="1:25" x14ac:dyDescent="0.2">
      <c r="A74" s="109"/>
      <c r="B74" s="110"/>
      <c r="C74" s="136" t="s">
        <v>63</v>
      </c>
      <c r="D74" s="137" t="s">
        <v>186</v>
      </c>
      <c r="E74" s="136"/>
      <c r="F74" s="141"/>
      <c r="G74" s="136"/>
      <c r="H74" s="123">
        <v>3.3</v>
      </c>
      <c r="I74" s="140" t="s">
        <v>24</v>
      </c>
      <c r="J74" s="131" t="s">
        <v>95</v>
      </c>
      <c r="K74" s="86"/>
      <c r="L74" s="58" t="s">
        <v>96</v>
      </c>
      <c r="M74" s="86"/>
      <c r="N74" s="58" t="s">
        <v>96</v>
      </c>
      <c r="O74" s="86"/>
      <c r="P74" s="59" t="s">
        <v>96</v>
      </c>
      <c r="Q74" s="126"/>
      <c r="R74" s="127"/>
      <c r="S74" s="116"/>
      <c r="T74" s="116"/>
      <c r="U74" s="116"/>
      <c r="V74" s="116"/>
      <c r="W74" s="116"/>
      <c r="X74" s="116"/>
      <c r="Y74" s="116"/>
    </row>
    <row r="75" spans="1:25" x14ac:dyDescent="0.2">
      <c r="A75" s="109"/>
      <c r="B75" s="110" t="s">
        <v>137</v>
      </c>
      <c r="C75" s="208"/>
      <c r="D75" s="209"/>
      <c r="E75" s="209"/>
      <c r="F75" s="209"/>
      <c r="G75" s="136"/>
      <c r="H75" s="84"/>
      <c r="I75" s="56" t="s">
        <v>24</v>
      </c>
      <c r="J75" s="131" t="s">
        <v>95</v>
      </c>
      <c r="K75" s="86"/>
      <c r="L75" s="58" t="s">
        <v>96</v>
      </c>
      <c r="M75" s="86"/>
      <c r="N75" s="58" t="s">
        <v>96</v>
      </c>
      <c r="O75" s="86"/>
      <c r="P75" s="59" t="s">
        <v>96</v>
      </c>
      <c r="Q75" s="126"/>
      <c r="R75" s="127"/>
      <c r="S75" s="116"/>
      <c r="T75" s="116"/>
      <c r="U75" s="116"/>
      <c r="V75" s="116"/>
      <c r="W75" s="116"/>
      <c r="X75" s="116"/>
      <c r="Y75" s="116"/>
    </row>
    <row r="76" spans="1:25" ht="13.5" thickBot="1" x14ac:dyDescent="0.25">
      <c r="A76" s="109"/>
      <c r="B76" s="110" t="s">
        <v>137</v>
      </c>
      <c r="C76" s="208"/>
      <c r="D76" s="209"/>
      <c r="E76" s="209"/>
      <c r="F76" s="209"/>
      <c r="G76" s="136"/>
      <c r="H76" s="84"/>
      <c r="I76" s="56" t="s">
        <v>24</v>
      </c>
      <c r="J76" s="131" t="s">
        <v>95</v>
      </c>
      <c r="K76" s="89"/>
      <c r="L76" s="58" t="s">
        <v>96</v>
      </c>
      <c r="M76" s="89"/>
      <c r="N76" s="58" t="s">
        <v>96</v>
      </c>
      <c r="O76" s="89"/>
      <c r="P76" s="59" t="s">
        <v>96</v>
      </c>
      <c r="Q76" s="126"/>
      <c r="R76" s="127"/>
      <c r="S76" s="116"/>
      <c r="T76" s="116"/>
      <c r="U76" s="116"/>
      <c r="V76" s="116"/>
      <c r="W76" s="116"/>
      <c r="X76" s="116"/>
      <c r="Y76" s="116"/>
    </row>
    <row r="77" spans="1:25" ht="13.5" thickBot="1" x14ac:dyDescent="0.25">
      <c r="A77" s="109"/>
      <c r="B77" s="110"/>
      <c r="C77" s="116"/>
      <c r="D77" s="120"/>
      <c r="E77" s="121"/>
      <c r="F77" s="122"/>
      <c r="H77" s="123"/>
      <c r="I77" s="125"/>
      <c r="J77" s="122"/>
      <c r="K77" s="48">
        <f>(H72*K72)+(H73*K73)+(H74*K74)+(H75*K75)+(H76*K76)</f>
        <v>0</v>
      </c>
      <c r="L77" s="49" t="s">
        <v>152</v>
      </c>
      <c r="M77" s="48">
        <f>(H72*M72)+(H73*M73)+(H74*M74)+(H75*M75)+(H76*M76)</f>
        <v>0</v>
      </c>
      <c r="N77" s="49" t="s">
        <v>152</v>
      </c>
      <c r="O77" s="48">
        <f>(H72*O72)+(H73*O73)+(H74*O74)+(H75*O75)+(H76*O76)</f>
        <v>0</v>
      </c>
      <c r="P77" s="49" t="s">
        <v>152</v>
      </c>
      <c r="Q77" s="129">
        <f>K77+M77+O77</f>
        <v>0</v>
      </c>
      <c r="R77" s="132" t="s">
        <v>153</v>
      </c>
      <c r="S77" s="133" t="s">
        <v>156</v>
      </c>
      <c r="T77" s="116"/>
      <c r="U77" s="116"/>
      <c r="V77" s="116"/>
      <c r="W77" s="116"/>
      <c r="X77" s="116"/>
      <c r="Y77" s="116"/>
    </row>
    <row r="78" spans="1:25" x14ac:dyDescent="0.2">
      <c r="A78" s="109"/>
      <c r="B78" s="110"/>
      <c r="C78" s="116"/>
      <c r="D78" s="120"/>
      <c r="E78" s="121"/>
      <c r="F78" s="122"/>
      <c r="H78" s="123"/>
      <c r="I78" s="125"/>
      <c r="J78" s="122"/>
      <c r="K78" s="126"/>
      <c r="L78" s="126"/>
      <c r="M78" s="126"/>
      <c r="N78" s="126"/>
      <c r="O78" s="126"/>
      <c r="P78" s="126"/>
      <c r="Q78" s="126"/>
      <c r="R78" s="127"/>
      <c r="S78" s="116"/>
      <c r="T78" s="116"/>
      <c r="U78" s="116"/>
      <c r="V78" s="116"/>
      <c r="W78" s="116"/>
      <c r="X78" s="116"/>
      <c r="Y78" s="116"/>
    </row>
    <row r="79" spans="1:25" ht="13.5" thickBot="1" x14ac:dyDescent="0.25">
      <c r="A79" s="114"/>
      <c r="B79" s="110"/>
      <c r="C79" s="116"/>
      <c r="D79" s="120"/>
      <c r="E79" s="121"/>
      <c r="F79" s="122"/>
      <c r="H79" s="123"/>
      <c r="I79" s="156"/>
      <c r="J79" s="122"/>
      <c r="K79" s="129" t="s">
        <v>169</v>
      </c>
      <c r="L79" s="129"/>
      <c r="M79" s="166" t="s">
        <v>135</v>
      </c>
      <c r="N79" s="129"/>
      <c r="O79" s="129" t="s">
        <v>136</v>
      </c>
      <c r="P79" s="126"/>
      <c r="Q79" s="126"/>
      <c r="R79" s="127"/>
      <c r="S79" s="116"/>
      <c r="T79" s="116"/>
      <c r="U79" s="116"/>
      <c r="V79" s="116"/>
      <c r="W79" s="116"/>
      <c r="X79" s="116"/>
      <c r="Y79" s="116"/>
    </row>
    <row r="80" spans="1:25" ht="12.75" customHeight="1" thickBot="1" x14ac:dyDescent="0.25">
      <c r="A80" s="112" t="s">
        <v>212</v>
      </c>
      <c r="B80" s="113"/>
      <c r="C80" s="157" t="s">
        <v>161</v>
      </c>
      <c r="D80" s="144" t="s">
        <v>195</v>
      </c>
      <c r="E80" s="143"/>
      <c r="F80" s="150"/>
      <c r="G80" s="143"/>
      <c r="H80" s="153">
        <v>1.4</v>
      </c>
      <c r="I80" s="158" t="s">
        <v>24</v>
      </c>
      <c r="J80" s="130" t="s">
        <v>95</v>
      </c>
      <c r="K80" s="82"/>
      <c r="L80" s="72" t="s">
        <v>96</v>
      </c>
      <c r="M80" s="90"/>
      <c r="N80" s="72" t="s">
        <v>96</v>
      </c>
      <c r="O80" s="90"/>
      <c r="P80" s="73" t="s">
        <v>96</v>
      </c>
      <c r="Q80" s="126"/>
      <c r="R80" s="127"/>
      <c r="S80" s="116"/>
      <c r="T80" s="116"/>
      <c r="U80" s="116"/>
      <c r="V80" s="116"/>
      <c r="W80" s="116"/>
      <c r="X80" s="116"/>
      <c r="Y80" s="116"/>
    </row>
    <row r="81" spans="1:25" x14ac:dyDescent="0.2">
      <c r="A81" s="222" t="s">
        <v>211</v>
      </c>
      <c r="B81" s="115"/>
      <c r="C81" s="155" t="s">
        <v>160</v>
      </c>
      <c r="D81" s="137" t="s">
        <v>195</v>
      </c>
      <c r="E81" s="136"/>
      <c r="F81" s="141"/>
      <c r="G81" s="136"/>
      <c r="H81" s="139">
        <v>2.2000000000000002</v>
      </c>
      <c r="I81" s="159" t="s">
        <v>24</v>
      </c>
      <c r="J81" s="131" t="s">
        <v>95</v>
      </c>
      <c r="K81" s="86"/>
      <c r="L81" s="58" t="s">
        <v>96</v>
      </c>
      <c r="M81" s="86"/>
      <c r="N81" s="58" t="s">
        <v>96</v>
      </c>
      <c r="O81" s="88"/>
      <c r="P81" s="59" t="s">
        <v>96</v>
      </c>
      <c r="Q81" s="126"/>
      <c r="R81" s="127"/>
      <c r="S81" s="116"/>
      <c r="T81" s="116"/>
      <c r="U81" s="116"/>
      <c r="V81" s="116"/>
      <c r="W81" s="116"/>
      <c r="X81" s="116"/>
      <c r="Y81" s="116"/>
    </row>
    <row r="82" spans="1:25" x14ac:dyDescent="0.2">
      <c r="A82" s="222"/>
      <c r="B82" s="115"/>
      <c r="C82" s="155" t="s">
        <v>162</v>
      </c>
      <c r="D82" s="137" t="s">
        <v>195</v>
      </c>
      <c r="E82" s="136"/>
      <c r="F82" s="141"/>
      <c r="G82" s="136"/>
      <c r="H82" s="139">
        <v>2.9</v>
      </c>
      <c r="I82" s="159" t="s">
        <v>24</v>
      </c>
      <c r="J82" s="131" t="s">
        <v>95</v>
      </c>
      <c r="K82" s="86"/>
      <c r="L82" s="58" t="s">
        <v>96</v>
      </c>
      <c r="M82" s="86"/>
      <c r="N82" s="58" t="s">
        <v>96</v>
      </c>
      <c r="O82" s="86"/>
      <c r="P82" s="59" t="s">
        <v>96</v>
      </c>
      <c r="Q82" s="126"/>
      <c r="R82" s="127"/>
      <c r="S82" s="116"/>
      <c r="T82" s="116"/>
      <c r="U82" s="116"/>
      <c r="V82" s="116"/>
      <c r="W82" s="116"/>
      <c r="X82" s="116"/>
      <c r="Y82" s="116"/>
    </row>
    <row r="83" spans="1:25" x14ac:dyDescent="0.2">
      <c r="A83" s="222"/>
      <c r="B83" s="115"/>
      <c r="C83" s="155" t="s">
        <v>163</v>
      </c>
      <c r="D83" s="137" t="s">
        <v>195</v>
      </c>
      <c r="E83" s="136"/>
      <c r="F83" s="141"/>
      <c r="G83" s="136"/>
      <c r="H83" s="139">
        <v>3.7</v>
      </c>
      <c r="I83" s="159" t="s">
        <v>24</v>
      </c>
      <c r="J83" s="131" t="s">
        <v>95</v>
      </c>
      <c r="K83" s="86"/>
      <c r="L83" s="58" t="s">
        <v>96</v>
      </c>
      <c r="M83" s="86"/>
      <c r="N83" s="58" t="s">
        <v>96</v>
      </c>
      <c r="O83" s="91"/>
      <c r="P83" s="59" t="s">
        <v>96</v>
      </c>
      <c r="Q83" s="126"/>
      <c r="R83" s="127"/>
      <c r="S83" s="116"/>
      <c r="T83" s="116"/>
      <c r="U83" s="116"/>
      <c r="V83" s="116"/>
      <c r="W83" s="116"/>
      <c r="X83" s="116"/>
      <c r="Y83" s="116"/>
    </row>
    <row r="84" spans="1:25" x14ac:dyDescent="0.2">
      <c r="A84" s="109"/>
      <c r="B84" s="110"/>
      <c r="C84" s="155" t="s">
        <v>164</v>
      </c>
      <c r="D84" s="137" t="s">
        <v>195</v>
      </c>
      <c r="E84" s="136"/>
      <c r="F84" s="141"/>
      <c r="G84" s="136"/>
      <c r="H84" s="139">
        <v>4.4000000000000004</v>
      </c>
      <c r="I84" s="159" t="s">
        <v>24</v>
      </c>
      <c r="J84" s="131" t="s">
        <v>95</v>
      </c>
      <c r="K84" s="86"/>
      <c r="L84" s="58" t="s">
        <v>96</v>
      </c>
      <c r="M84" s="86"/>
      <c r="N84" s="58" t="s">
        <v>96</v>
      </c>
      <c r="O84" s="91"/>
      <c r="P84" s="59" t="s">
        <v>96</v>
      </c>
      <c r="Q84" s="126"/>
      <c r="R84" s="127"/>
      <c r="S84" s="116"/>
      <c r="T84" s="116"/>
      <c r="U84" s="116"/>
      <c r="V84" s="116"/>
      <c r="W84" s="116"/>
      <c r="X84" s="116"/>
      <c r="Y84" s="116"/>
    </row>
    <row r="85" spans="1:25" ht="13.5" thickBot="1" x14ac:dyDescent="0.25">
      <c r="A85" s="109"/>
      <c r="B85" s="110"/>
      <c r="C85" s="116"/>
      <c r="D85" s="160"/>
      <c r="E85" s="121"/>
      <c r="F85" s="122"/>
      <c r="H85" s="123"/>
      <c r="I85" s="125"/>
      <c r="J85" s="122"/>
      <c r="K85" s="87"/>
      <c r="L85" s="61"/>
      <c r="M85" s="92"/>
      <c r="N85" s="61"/>
      <c r="O85" s="87"/>
      <c r="P85" s="62"/>
      <c r="Q85" s="126"/>
      <c r="R85" s="127"/>
      <c r="S85" s="116"/>
      <c r="T85" s="116"/>
      <c r="U85" s="116"/>
      <c r="V85" s="116"/>
      <c r="W85" s="116"/>
      <c r="X85" s="116"/>
      <c r="Y85" s="116"/>
    </row>
    <row r="86" spans="1:25" ht="12.75" customHeight="1" x14ac:dyDescent="0.2">
      <c r="A86" s="222" t="s">
        <v>213</v>
      </c>
      <c r="B86" s="115"/>
      <c r="C86" s="157" t="s">
        <v>13</v>
      </c>
      <c r="D86" s="144" t="s">
        <v>195</v>
      </c>
      <c r="E86" s="143"/>
      <c r="F86" s="150"/>
      <c r="G86" s="143"/>
      <c r="H86" s="153">
        <v>3.6</v>
      </c>
      <c r="I86" s="158" t="s">
        <v>50</v>
      </c>
      <c r="J86" s="130" t="s">
        <v>95</v>
      </c>
      <c r="K86" s="82"/>
      <c r="L86" s="72" t="s">
        <v>97</v>
      </c>
      <c r="M86" s="91"/>
      <c r="N86" s="72" t="s">
        <v>97</v>
      </c>
      <c r="O86" s="90"/>
      <c r="P86" s="73" t="s">
        <v>97</v>
      </c>
      <c r="Q86" s="126"/>
      <c r="R86" s="127"/>
      <c r="S86" s="116"/>
      <c r="T86" s="116"/>
      <c r="U86" s="116"/>
      <c r="V86" s="116"/>
      <c r="W86" s="116"/>
      <c r="X86" s="116"/>
      <c r="Y86" s="116"/>
    </row>
    <row r="87" spans="1:25" x14ac:dyDescent="0.2">
      <c r="A87" s="222"/>
      <c r="B87" s="115"/>
      <c r="C87" s="155" t="s">
        <v>14</v>
      </c>
      <c r="D87" s="137" t="s">
        <v>195</v>
      </c>
      <c r="E87" s="136"/>
      <c r="F87" s="141"/>
      <c r="G87" s="136"/>
      <c r="H87" s="139">
        <v>5</v>
      </c>
      <c r="I87" s="159" t="s">
        <v>50</v>
      </c>
      <c r="J87" s="131" t="s">
        <v>95</v>
      </c>
      <c r="K87" s="86"/>
      <c r="L87" s="58" t="s">
        <v>97</v>
      </c>
      <c r="M87" s="86"/>
      <c r="N87" s="58" t="s">
        <v>97</v>
      </c>
      <c r="O87" s="86"/>
      <c r="P87" s="59" t="s">
        <v>97</v>
      </c>
      <c r="Q87" s="126"/>
      <c r="R87" s="127"/>
      <c r="S87" s="116"/>
      <c r="T87" s="116"/>
      <c r="U87" s="116"/>
      <c r="V87" s="116"/>
      <c r="W87" s="116"/>
      <c r="X87" s="116"/>
      <c r="Y87" s="116"/>
    </row>
    <row r="88" spans="1:25" x14ac:dyDescent="0.2">
      <c r="A88" s="109"/>
      <c r="B88" s="110"/>
      <c r="C88" s="155" t="s">
        <v>17</v>
      </c>
      <c r="D88" s="137" t="s">
        <v>195</v>
      </c>
      <c r="E88" s="136"/>
      <c r="F88" s="141"/>
      <c r="G88" s="136"/>
      <c r="H88" s="139">
        <v>6.8</v>
      </c>
      <c r="I88" s="159" t="s">
        <v>50</v>
      </c>
      <c r="J88" s="131" t="s">
        <v>95</v>
      </c>
      <c r="K88" s="86"/>
      <c r="L88" s="58" t="s">
        <v>97</v>
      </c>
      <c r="M88" s="86"/>
      <c r="N88" s="58" t="s">
        <v>97</v>
      </c>
      <c r="O88" s="86"/>
      <c r="P88" s="59" t="s">
        <v>97</v>
      </c>
      <c r="Q88" s="126"/>
      <c r="R88" s="127"/>
      <c r="S88" s="116"/>
      <c r="T88" s="116"/>
      <c r="U88" s="116"/>
      <c r="V88" s="116"/>
      <c r="W88" s="116"/>
      <c r="X88" s="116"/>
      <c r="Y88" s="116"/>
    </row>
    <row r="89" spans="1:25" x14ac:dyDescent="0.2">
      <c r="A89" s="109"/>
      <c r="B89" s="110"/>
      <c r="C89" s="155" t="s">
        <v>15</v>
      </c>
      <c r="D89" s="137" t="s">
        <v>195</v>
      </c>
      <c r="E89" s="136"/>
      <c r="F89" s="141"/>
      <c r="G89" s="136"/>
      <c r="H89" s="139">
        <v>8.6</v>
      </c>
      <c r="I89" s="159" t="s">
        <v>50</v>
      </c>
      <c r="J89" s="131" t="s">
        <v>95</v>
      </c>
      <c r="K89" s="86"/>
      <c r="L89" s="58" t="s">
        <v>97</v>
      </c>
      <c r="M89" s="86"/>
      <c r="N89" s="58" t="s">
        <v>97</v>
      </c>
      <c r="O89" s="86"/>
      <c r="P89" s="59" t="s">
        <v>97</v>
      </c>
      <c r="Q89" s="126"/>
      <c r="R89" s="127"/>
      <c r="S89" s="116"/>
      <c r="T89" s="116"/>
      <c r="U89" s="116"/>
      <c r="V89" s="116"/>
      <c r="W89" s="116"/>
      <c r="X89" s="116"/>
      <c r="Y89" s="116"/>
    </row>
    <row r="90" spans="1:25" x14ac:dyDescent="0.2">
      <c r="A90" s="109"/>
      <c r="B90" s="110"/>
      <c r="C90" s="155" t="s">
        <v>16</v>
      </c>
      <c r="D90" s="137" t="s">
        <v>195</v>
      </c>
      <c r="E90" s="136"/>
      <c r="F90" s="141"/>
      <c r="G90" s="136"/>
      <c r="H90" s="139">
        <v>10.4</v>
      </c>
      <c r="I90" s="159" t="s">
        <v>50</v>
      </c>
      <c r="J90" s="131" t="s">
        <v>95</v>
      </c>
      <c r="K90" s="86"/>
      <c r="L90" s="58" t="s">
        <v>97</v>
      </c>
      <c r="M90" s="86"/>
      <c r="N90" s="58" t="s">
        <v>97</v>
      </c>
      <c r="O90" s="91"/>
      <c r="P90" s="59" t="s">
        <v>97</v>
      </c>
      <c r="Q90" s="126"/>
      <c r="R90" s="127"/>
      <c r="S90" s="116"/>
      <c r="T90" s="116"/>
      <c r="U90" s="116"/>
      <c r="V90" s="116"/>
      <c r="W90" s="116"/>
      <c r="X90" s="116"/>
      <c r="Y90" s="116"/>
    </row>
    <row r="91" spans="1:25" ht="13.5" thickBot="1" x14ac:dyDescent="0.25">
      <c r="A91" s="114"/>
      <c r="B91" s="110"/>
      <c r="C91" s="116"/>
      <c r="D91" s="120"/>
      <c r="E91" s="121"/>
      <c r="F91" s="122"/>
      <c r="H91" s="123"/>
      <c r="I91" s="125"/>
      <c r="J91" s="122"/>
      <c r="K91" s="87"/>
      <c r="L91" s="61"/>
      <c r="M91" s="92"/>
      <c r="N91" s="61"/>
      <c r="O91" s="87"/>
      <c r="P91" s="62"/>
      <c r="Q91" s="126"/>
      <c r="R91" s="127"/>
      <c r="S91" s="116"/>
      <c r="T91" s="116"/>
      <c r="U91" s="116"/>
      <c r="V91" s="116"/>
      <c r="W91" s="116"/>
      <c r="X91" s="116"/>
      <c r="Y91" s="116"/>
    </row>
    <row r="92" spans="1:25" x14ac:dyDescent="0.2">
      <c r="A92" s="109" t="s">
        <v>210</v>
      </c>
      <c r="B92" s="110"/>
      <c r="C92" s="143" t="s">
        <v>38</v>
      </c>
      <c r="D92" s="144" t="s">
        <v>195</v>
      </c>
      <c r="E92" s="143"/>
      <c r="F92" s="150"/>
      <c r="G92" s="143"/>
      <c r="H92" s="153">
        <v>1.7</v>
      </c>
      <c r="I92" s="154" t="s">
        <v>24</v>
      </c>
      <c r="J92" s="130" t="s">
        <v>95</v>
      </c>
      <c r="K92" s="82"/>
      <c r="L92" s="72" t="s">
        <v>96</v>
      </c>
      <c r="M92" s="91"/>
      <c r="N92" s="72" t="s">
        <v>96</v>
      </c>
      <c r="O92" s="82"/>
      <c r="P92" s="73" t="s">
        <v>96</v>
      </c>
      <c r="Q92" s="126"/>
      <c r="R92" s="127"/>
      <c r="S92" s="116"/>
      <c r="T92" s="116"/>
      <c r="U92" s="116"/>
      <c r="V92" s="116"/>
      <c r="W92" s="116"/>
      <c r="X92" s="116"/>
      <c r="Y92" s="116"/>
    </row>
    <row r="93" spans="1:25" x14ac:dyDescent="0.2">
      <c r="A93" s="116"/>
      <c r="B93" s="110"/>
      <c r="C93" s="136" t="s">
        <v>39</v>
      </c>
      <c r="D93" s="137" t="s">
        <v>195</v>
      </c>
      <c r="E93" s="136"/>
      <c r="F93" s="141"/>
      <c r="G93" s="136"/>
      <c r="H93" s="139">
        <v>2</v>
      </c>
      <c r="I93" s="140" t="s">
        <v>24</v>
      </c>
      <c r="J93" s="131" t="s">
        <v>95</v>
      </c>
      <c r="K93" s="86"/>
      <c r="L93" s="58" t="s">
        <v>96</v>
      </c>
      <c r="M93" s="86"/>
      <c r="N93" s="58" t="s">
        <v>96</v>
      </c>
      <c r="O93" s="86"/>
      <c r="P93" s="59" t="s">
        <v>96</v>
      </c>
      <c r="Q93" s="126"/>
      <c r="R93" s="127"/>
      <c r="S93" s="116"/>
      <c r="T93" s="116"/>
      <c r="U93" s="116"/>
      <c r="V93" s="116"/>
      <c r="W93" s="116"/>
      <c r="X93" s="116"/>
      <c r="Y93" s="116"/>
    </row>
    <row r="94" spans="1:25" x14ac:dyDescent="0.2">
      <c r="A94" s="109"/>
      <c r="B94" s="110"/>
      <c r="C94" s="136" t="s">
        <v>40</v>
      </c>
      <c r="D94" s="137" t="s">
        <v>195</v>
      </c>
      <c r="E94" s="136"/>
      <c r="F94" s="141"/>
      <c r="G94" s="136"/>
      <c r="H94" s="139">
        <v>2.5</v>
      </c>
      <c r="I94" s="140" t="s">
        <v>24</v>
      </c>
      <c r="J94" s="131" t="s">
        <v>95</v>
      </c>
      <c r="K94" s="86"/>
      <c r="L94" s="58" t="s">
        <v>96</v>
      </c>
      <c r="M94" s="86"/>
      <c r="N94" s="58" t="s">
        <v>96</v>
      </c>
      <c r="O94" s="86"/>
      <c r="P94" s="59" t="s">
        <v>96</v>
      </c>
      <c r="Q94" s="126"/>
      <c r="R94" s="127"/>
      <c r="S94" s="116"/>
      <c r="T94" s="116"/>
      <c r="U94" s="116"/>
      <c r="V94" s="116"/>
      <c r="W94" s="116"/>
      <c r="X94" s="116"/>
      <c r="Y94" s="116"/>
    </row>
    <row r="95" spans="1:25" x14ac:dyDescent="0.2">
      <c r="A95" s="109"/>
      <c r="B95" s="110"/>
      <c r="C95" s="136" t="s">
        <v>41</v>
      </c>
      <c r="D95" s="137" t="s">
        <v>195</v>
      </c>
      <c r="E95" s="136"/>
      <c r="F95" s="141"/>
      <c r="G95" s="136"/>
      <c r="H95" s="139">
        <v>2.9</v>
      </c>
      <c r="I95" s="140" t="s">
        <v>24</v>
      </c>
      <c r="J95" s="131" t="s">
        <v>95</v>
      </c>
      <c r="K95" s="86"/>
      <c r="L95" s="58" t="s">
        <v>96</v>
      </c>
      <c r="M95" s="86"/>
      <c r="N95" s="58" t="s">
        <v>96</v>
      </c>
      <c r="O95" s="86"/>
      <c r="P95" s="59" t="s">
        <v>96</v>
      </c>
      <c r="Q95" s="126"/>
      <c r="R95" s="127"/>
      <c r="S95" s="116"/>
      <c r="T95" s="116"/>
      <c r="U95" s="116"/>
      <c r="V95" s="116"/>
      <c r="W95" s="116"/>
      <c r="X95" s="116"/>
      <c r="Y95" s="116"/>
    </row>
    <row r="96" spans="1:25" x14ac:dyDescent="0.2">
      <c r="A96" s="109"/>
      <c r="B96" s="110"/>
      <c r="C96" s="136" t="s">
        <v>42</v>
      </c>
      <c r="D96" s="137" t="s">
        <v>195</v>
      </c>
      <c r="E96" s="136"/>
      <c r="F96" s="141"/>
      <c r="G96" s="136"/>
      <c r="H96" s="139">
        <v>3.7</v>
      </c>
      <c r="I96" s="140" t="s">
        <v>24</v>
      </c>
      <c r="J96" s="131" t="s">
        <v>95</v>
      </c>
      <c r="K96" s="86"/>
      <c r="L96" s="58" t="s">
        <v>96</v>
      </c>
      <c r="M96" s="86"/>
      <c r="N96" s="58" t="s">
        <v>96</v>
      </c>
      <c r="O96" s="86"/>
      <c r="P96" s="59" t="s">
        <v>96</v>
      </c>
      <c r="Q96" s="126"/>
      <c r="R96" s="127"/>
      <c r="S96" s="116"/>
      <c r="T96" s="116"/>
      <c r="U96" s="116"/>
      <c r="V96" s="116"/>
      <c r="W96" s="116"/>
      <c r="X96" s="116"/>
      <c r="Y96" s="116"/>
    </row>
    <row r="97" spans="1:25" x14ac:dyDescent="0.2">
      <c r="A97" s="109"/>
      <c r="B97" s="110"/>
      <c r="C97" s="136" t="s">
        <v>89</v>
      </c>
      <c r="D97" s="137" t="s">
        <v>186</v>
      </c>
      <c r="E97" s="136"/>
      <c r="F97" s="141"/>
      <c r="G97" s="136"/>
      <c r="H97" s="139">
        <v>2.1</v>
      </c>
      <c r="I97" s="140" t="s">
        <v>24</v>
      </c>
      <c r="J97" s="131" t="s">
        <v>95</v>
      </c>
      <c r="K97" s="86"/>
      <c r="L97" s="58" t="s">
        <v>96</v>
      </c>
      <c r="M97" s="86"/>
      <c r="N97" s="58" t="s">
        <v>96</v>
      </c>
      <c r="O97" s="86"/>
      <c r="P97" s="59" t="s">
        <v>96</v>
      </c>
      <c r="Q97" s="126"/>
      <c r="R97" s="127"/>
      <c r="S97" s="116"/>
      <c r="T97" s="116"/>
      <c r="U97" s="116"/>
      <c r="V97" s="116"/>
      <c r="W97" s="116"/>
      <c r="X97" s="116"/>
      <c r="Y97" s="116"/>
    </row>
    <row r="98" spans="1:25" x14ac:dyDescent="0.2">
      <c r="A98" s="109"/>
      <c r="B98" s="110"/>
      <c r="C98" s="136" t="s">
        <v>34</v>
      </c>
      <c r="D98" s="137" t="s">
        <v>195</v>
      </c>
      <c r="E98" s="136"/>
      <c r="F98" s="141"/>
      <c r="G98" s="136"/>
      <c r="H98" s="139">
        <v>1.5</v>
      </c>
      <c r="I98" s="140" t="s">
        <v>24</v>
      </c>
      <c r="J98" s="131" t="s">
        <v>95</v>
      </c>
      <c r="K98" s="86"/>
      <c r="L98" s="58" t="s">
        <v>96</v>
      </c>
      <c r="M98" s="86"/>
      <c r="N98" s="58" t="s">
        <v>96</v>
      </c>
      <c r="O98" s="86"/>
      <c r="P98" s="59" t="s">
        <v>96</v>
      </c>
      <c r="Q98" s="126"/>
      <c r="R98" s="127"/>
      <c r="S98" s="116"/>
      <c r="T98" s="116"/>
      <c r="U98" s="116"/>
      <c r="V98" s="116"/>
      <c r="W98" s="116"/>
      <c r="X98" s="116"/>
      <c r="Y98" s="116"/>
    </row>
    <row r="99" spans="1:25" x14ac:dyDescent="0.2">
      <c r="A99" s="109"/>
      <c r="B99" s="110"/>
      <c r="C99" s="136" t="s">
        <v>35</v>
      </c>
      <c r="D99" s="137" t="s">
        <v>195</v>
      </c>
      <c r="E99" s="136"/>
      <c r="F99" s="141"/>
      <c r="G99" s="136"/>
      <c r="H99" s="139">
        <v>1.8</v>
      </c>
      <c r="I99" s="140" t="s">
        <v>24</v>
      </c>
      <c r="J99" s="131" t="s">
        <v>95</v>
      </c>
      <c r="K99" s="86"/>
      <c r="L99" s="58" t="s">
        <v>96</v>
      </c>
      <c r="M99" s="86"/>
      <c r="N99" s="58" t="s">
        <v>96</v>
      </c>
      <c r="O99" s="86"/>
      <c r="P99" s="59" t="s">
        <v>96</v>
      </c>
      <c r="Q99" s="126"/>
      <c r="R99" s="127"/>
      <c r="S99" s="116"/>
      <c r="T99" s="116"/>
      <c r="U99" s="116"/>
      <c r="V99" s="116"/>
      <c r="W99" s="116"/>
      <c r="X99" s="116"/>
      <c r="Y99" s="116"/>
    </row>
    <row r="100" spans="1:25" x14ac:dyDescent="0.2">
      <c r="A100" s="109"/>
      <c r="B100" s="110"/>
      <c r="C100" s="136" t="s">
        <v>36</v>
      </c>
      <c r="D100" s="137" t="s">
        <v>195</v>
      </c>
      <c r="E100" s="136"/>
      <c r="F100" s="141"/>
      <c r="G100" s="136"/>
      <c r="H100" s="139">
        <v>2.2999999999999998</v>
      </c>
      <c r="I100" s="140" t="s">
        <v>24</v>
      </c>
      <c r="J100" s="131" t="s">
        <v>95</v>
      </c>
      <c r="K100" s="86"/>
      <c r="L100" s="58" t="s">
        <v>96</v>
      </c>
      <c r="M100" s="86"/>
      <c r="N100" s="58" t="s">
        <v>96</v>
      </c>
      <c r="O100" s="86"/>
      <c r="P100" s="59" t="s">
        <v>96</v>
      </c>
      <c r="Q100" s="126"/>
      <c r="R100" s="127"/>
      <c r="S100" s="116"/>
      <c r="T100" s="116"/>
      <c r="U100" s="116"/>
      <c r="V100" s="116"/>
      <c r="W100" s="116"/>
      <c r="X100" s="116"/>
      <c r="Y100" s="116"/>
    </row>
    <row r="101" spans="1:25" x14ac:dyDescent="0.2">
      <c r="A101" s="109"/>
      <c r="B101" s="110"/>
      <c r="C101" s="143" t="s">
        <v>37</v>
      </c>
      <c r="D101" s="144" t="s">
        <v>195</v>
      </c>
      <c r="E101" s="143"/>
      <c r="F101" s="122"/>
      <c r="G101" s="136"/>
      <c r="H101" s="139">
        <v>3.4</v>
      </c>
      <c r="I101" s="140" t="s">
        <v>24</v>
      </c>
      <c r="J101" s="131" t="s">
        <v>95</v>
      </c>
      <c r="K101" s="86"/>
      <c r="L101" s="58" t="s">
        <v>96</v>
      </c>
      <c r="M101" s="86"/>
      <c r="N101" s="58" t="s">
        <v>96</v>
      </c>
      <c r="O101" s="86"/>
      <c r="P101" s="59" t="s">
        <v>96</v>
      </c>
      <c r="Q101" s="126"/>
      <c r="R101" s="127"/>
      <c r="S101" s="116"/>
      <c r="T101" s="116"/>
      <c r="U101" s="116"/>
      <c r="V101" s="116"/>
      <c r="W101" s="116"/>
      <c r="X101" s="116"/>
      <c r="Y101" s="116"/>
    </row>
    <row r="102" spans="1:25" x14ac:dyDescent="0.2">
      <c r="A102" s="109"/>
      <c r="B102" s="110"/>
      <c r="C102" s="136" t="s">
        <v>147</v>
      </c>
      <c r="D102" s="137" t="s">
        <v>186</v>
      </c>
      <c r="E102" s="136" t="s">
        <v>94</v>
      </c>
      <c r="F102" s="84"/>
      <c r="G102" s="136" t="s">
        <v>95</v>
      </c>
      <c r="H102" s="123">
        <v>8</v>
      </c>
      <c r="I102" s="140" t="s">
        <v>24</v>
      </c>
      <c r="J102" s="131" t="s">
        <v>95</v>
      </c>
      <c r="K102" s="86"/>
      <c r="L102" s="58" t="s">
        <v>96</v>
      </c>
      <c r="M102" s="86"/>
      <c r="N102" s="58" t="s">
        <v>96</v>
      </c>
      <c r="O102" s="86"/>
      <c r="P102" s="59" t="s">
        <v>96</v>
      </c>
      <c r="Q102" s="126"/>
      <c r="R102" s="127"/>
      <c r="S102" s="116"/>
      <c r="T102" s="116"/>
      <c r="U102" s="116"/>
      <c r="V102" s="116"/>
      <c r="W102" s="116"/>
      <c r="X102" s="116"/>
      <c r="Y102" s="116"/>
    </row>
    <row r="103" spans="1:25" x14ac:dyDescent="0.2">
      <c r="A103" s="109"/>
      <c r="B103" s="110" t="s">
        <v>137</v>
      </c>
      <c r="C103" s="208"/>
      <c r="D103" s="209"/>
      <c r="E103" s="209"/>
      <c r="F103" s="209"/>
      <c r="G103" s="148"/>
      <c r="H103" s="84"/>
      <c r="I103" s="56" t="s">
        <v>24</v>
      </c>
      <c r="J103" s="131" t="s">
        <v>95</v>
      </c>
      <c r="K103" s="86"/>
      <c r="L103" s="58" t="s">
        <v>96</v>
      </c>
      <c r="M103" s="86"/>
      <c r="N103" s="58" t="s">
        <v>96</v>
      </c>
      <c r="O103" s="86"/>
      <c r="P103" s="59" t="s">
        <v>96</v>
      </c>
      <c r="Q103" s="126"/>
      <c r="R103" s="127"/>
      <c r="S103" s="116"/>
      <c r="T103" s="116"/>
      <c r="U103" s="116"/>
      <c r="V103" s="116"/>
      <c r="W103" s="116"/>
      <c r="X103" s="116"/>
      <c r="Y103" s="116"/>
    </row>
    <row r="104" spans="1:25" x14ac:dyDescent="0.2">
      <c r="A104" s="109"/>
      <c r="B104" s="110" t="s">
        <v>137</v>
      </c>
      <c r="C104" s="208"/>
      <c r="D104" s="209"/>
      <c r="E104" s="209"/>
      <c r="F104" s="209"/>
      <c r="G104" s="149"/>
      <c r="H104" s="84"/>
      <c r="I104" s="56" t="s">
        <v>24</v>
      </c>
      <c r="J104" s="131" t="s">
        <v>95</v>
      </c>
      <c r="K104" s="86"/>
      <c r="L104" s="58" t="s">
        <v>96</v>
      </c>
      <c r="M104" s="86"/>
      <c r="N104" s="58" t="s">
        <v>96</v>
      </c>
      <c r="O104" s="86"/>
      <c r="P104" s="59" t="s">
        <v>96</v>
      </c>
      <c r="Q104" s="126"/>
      <c r="R104" s="127"/>
      <c r="S104" s="116"/>
      <c r="T104" s="116"/>
      <c r="U104" s="116"/>
      <c r="V104" s="116"/>
      <c r="W104" s="116"/>
      <c r="X104" s="116"/>
      <c r="Y104" s="116"/>
    </row>
    <row r="105" spans="1:25" x14ac:dyDescent="0.2">
      <c r="A105" s="109"/>
      <c r="B105" s="110" t="s">
        <v>137</v>
      </c>
      <c r="C105" s="208"/>
      <c r="D105" s="209"/>
      <c r="E105" s="209"/>
      <c r="F105" s="209"/>
      <c r="G105" s="149"/>
      <c r="H105" s="84"/>
      <c r="I105" s="56" t="s">
        <v>24</v>
      </c>
      <c r="J105" s="131" t="s">
        <v>95</v>
      </c>
      <c r="K105" s="86"/>
      <c r="L105" s="58" t="s">
        <v>96</v>
      </c>
      <c r="M105" s="86"/>
      <c r="N105" s="58" t="s">
        <v>96</v>
      </c>
      <c r="O105" s="86"/>
      <c r="P105" s="59" t="s">
        <v>96</v>
      </c>
      <c r="Q105" s="126"/>
      <c r="R105" s="127"/>
      <c r="S105" s="116"/>
      <c r="T105" s="116"/>
      <c r="U105" s="116"/>
      <c r="V105" s="116"/>
      <c r="W105" s="116"/>
      <c r="X105" s="116"/>
      <c r="Y105" s="116"/>
    </row>
    <row r="106" spans="1:25" ht="13.5" thickBot="1" x14ac:dyDescent="0.25">
      <c r="A106" s="109"/>
      <c r="B106" s="110" t="s">
        <v>137</v>
      </c>
      <c r="C106" s="208"/>
      <c r="D106" s="209"/>
      <c r="E106" s="209"/>
      <c r="F106" s="209"/>
      <c r="G106" s="149"/>
      <c r="H106" s="84"/>
      <c r="I106" s="56" t="s">
        <v>24</v>
      </c>
      <c r="J106" s="131" t="s">
        <v>95</v>
      </c>
      <c r="K106" s="86"/>
      <c r="L106" s="58" t="s">
        <v>96</v>
      </c>
      <c r="M106" s="91"/>
      <c r="N106" s="58" t="s">
        <v>96</v>
      </c>
      <c r="O106" s="91"/>
      <c r="P106" s="59" t="s">
        <v>96</v>
      </c>
      <c r="Q106" s="126"/>
      <c r="R106" s="127"/>
      <c r="S106" s="116"/>
      <c r="T106" s="116"/>
      <c r="U106" s="116"/>
      <c r="V106" s="116"/>
      <c r="W106" s="116"/>
      <c r="X106" s="116"/>
      <c r="Y106" s="116"/>
    </row>
    <row r="107" spans="1:25" ht="13.5" thickBot="1" x14ac:dyDescent="0.25">
      <c r="A107" s="109"/>
      <c r="B107" s="110"/>
      <c r="C107" s="116"/>
      <c r="D107" s="120"/>
      <c r="E107" s="121"/>
      <c r="F107" s="122"/>
      <c r="H107" s="123"/>
      <c r="I107" s="125"/>
      <c r="J107" s="122"/>
      <c r="K107" s="48">
        <f>(H80*K80)+(H81*K81)+(H82*K82)+(H83*K83)+(H84*K84)+(H86*K86)+(H87*K87)+(H88*K88)+(H89*K89)+(H90*K90)+(H92*K92)+(H93*K93)+(H94*K94)+(H95*K95)+(H96*K96)+(H98*K98)+(H99*K99)+(H100*K100)+(H101*K101)+(F102*H102*K102)+(H103*K103)+(H104*K104)+(H105*K105)+(H106*K106)</f>
        <v>0</v>
      </c>
      <c r="L107" s="49" t="s">
        <v>152</v>
      </c>
      <c r="M107" s="48">
        <f>(H80*M80)+(H81*M81)+(H82*M82)+(H83*M83)+(H84*M84)+(H86*M86)+(H87*M87)+(H88*M88)+(H89*M89)+(H90*M90)+(H92*M92)+(H93*M93)+(H94*M94)+(H95*M95)+(H96*M96)+(H98*M98)+(H99*M99)+(H100*M100)+(H101*M101)+(H102*F102*M102)+(H103*M103)+(H104*M104)+(H105*M105)+(H106*M106)</f>
        <v>0</v>
      </c>
      <c r="N107" s="49" t="s">
        <v>152</v>
      </c>
      <c r="O107" s="48">
        <f>(H80*O80)+(H81*O81)+(H82*O82)+(H83*O83)+(H84*O84)+(H86*O86)+(H87*O87)+(H88*O88)+(H89*O89)+(H90*O90)+(H92*O92)+(H93*O93)+(H94*O94)+(H95*O95)+(H96*O96)+(H98*O98)+(H99*O99)+(H100*O100)+(H101*O101)+(F102*H102*O102)+(H103*O103)+(H104*O104)+(H105*O105)+(H106*O106)</f>
        <v>0</v>
      </c>
      <c r="P107" s="49" t="s">
        <v>152</v>
      </c>
      <c r="Q107" s="129">
        <f>K107+M107+O107</f>
        <v>0</v>
      </c>
      <c r="R107" s="132" t="s">
        <v>153</v>
      </c>
      <c r="S107" s="133" t="s">
        <v>217</v>
      </c>
      <c r="T107" s="116"/>
      <c r="U107" s="116"/>
      <c r="V107" s="116"/>
      <c r="W107" s="116"/>
      <c r="X107" s="116"/>
      <c r="Y107" s="116"/>
    </row>
    <row r="108" spans="1:25" x14ac:dyDescent="0.2">
      <c r="A108" s="109"/>
      <c r="B108" s="110"/>
      <c r="C108" s="116"/>
      <c r="D108" s="120"/>
      <c r="E108" s="121"/>
      <c r="F108" s="122"/>
      <c r="H108" s="123"/>
      <c r="I108" s="125"/>
      <c r="J108" s="122"/>
      <c r="K108" s="126"/>
      <c r="L108" s="126"/>
      <c r="M108" s="126"/>
      <c r="N108" s="126"/>
      <c r="O108" s="126"/>
      <c r="P108" s="126"/>
      <c r="Q108" s="126"/>
      <c r="R108" s="127"/>
      <c r="S108" s="116"/>
      <c r="T108" s="116"/>
      <c r="U108" s="116"/>
      <c r="V108" s="116"/>
      <c r="W108" s="116"/>
      <c r="X108" s="116"/>
      <c r="Y108" s="116"/>
    </row>
    <row r="109" spans="1:25" ht="13.5" thickBot="1" x14ac:dyDescent="0.25">
      <c r="A109" s="114"/>
      <c r="B109" s="110"/>
      <c r="C109" s="116"/>
      <c r="D109" s="120"/>
      <c r="E109" s="121"/>
      <c r="F109" s="122"/>
      <c r="H109" s="123"/>
      <c r="I109" s="125"/>
      <c r="J109" s="122"/>
      <c r="K109" s="129" t="s">
        <v>169</v>
      </c>
      <c r="L109" s="129"/>
      <c r="M109" s="166" t="s">
        <v>135</v>
      </c>
      <c r="N109" s="129"/>
      <c r="O109" s="129" t="s">
        <v>136</v>
      </c>
      <c r="P109" s="126"/>
      <c r="Q109" s="126"/>
      <c r="R109" s="127"/>
      <c r="S109" s="116"/>
      <c r="T109" s="116"/>
      <c r="U109" s="116"/>
      <c r="V109" s="116"/>
      <c r="W109" s="116"/>
      <c r="X109" s="116"/>
      <c r="Y109" s="116"/>
    </row>
    <row r="110" spans="1:25" ht="13.5" thickBot="1" x14ac:dyDescent="0.25">
      <c r="A110" s="112" t="s">
        <v>214</v>
      </c>
      <c r="B110" s="113"/>
      <c r="C110" s="151" t="s">
        <v>215</v>
      </c>
      <c r="D110" s="144" t="s">
        <v>195</v>
      </c>
      <c r="E110" s="143"/>
      <c r="F110" s="150"/>
      <c r="G110" s="143"/>
      <c r="H110" s="153">
        <v>2.2000000000000002</v>
      </c>
      <c r="I110" s="154" t="s">
        <v>24</v>
      </c>
      <c r="J110" s="130" t="s">
        <v>95</v>
      </c>
      <c r="K110" s="82"/>
      <c r="L110" s="72" t="s">
        <v>96</v>
      </c>
      <c r="M110" s="82"/>
      <c r="N110" s="72" t="s">
        <v>96</v>
      </c>
      <c r="O110" s="82"/>
      <c r="P110" s="73" t="s">
        <v>96</v>
      </c>
      <c r="Q110" s="126"/>
      <c r="R110" s="127"/>
      <c r="S110" s="116"/>
      <c r="T110" s="116"/>
      <c r="U110" s="116"/>
      <c r="V110" s="116"/>
      <c r="W110" s="116"/>
      <c r="X110" s="116"/>
      <c r="Y110" s="116"/>
    </row>
    <row r="111" spans="1:25" x14ac:dyDescent="0.2">
      <c r="A111" s="109"/>
      <c r="B111" s="110"/>
      <c r="C111" s="145" t="s">
        <v>216</v>
      </c>
      <c r="D111" s="137" t="s">
        <v>195</v>
      </c>
      <c r="E111" s="136"/>
      <c r="F111" s="141"/>
      <c r="G111" s="136"/>
      <c r="H111" s="139">
        <v>2.8</v>
      </c>
      <c r="I111" s="140" t="s">
        <v>24</v>
      </c>
      <c r="J111" s="131" t="s">
        <v>95</v>
      </c>
      <c r="K111" s="86"/>
      <c r="L111" s="58" t="s">
        <v>96</v>
      </c>
      <c r="M111" s="86"/>
      <c r="N111" s="58" t="s">
        <v>96</v>
      </c>
      <c r="O111" s="86"/>
      <c r="P111" s="59" t="s">
        <v>96</v>
      </c>
      <c r="Q111" s="126"/>
      <c r="R111" s="127"/>
      <c r="S111" s="116"/>
      <c r="T111" s="116"/>
      <c r="U111" s="116"/>
      <c r="V111" s="116"/>
      <c r="W111" s="116"/>
      <c r="X111" s="116"/>
      <c r="Y111" s="116"/>
    </row>
    <row r="112" spans="1:25" x14ac:dyDescent="0.2">
      <c r="A112" s="109"/>
      <c r="B112" s="110"/>
      <c r="C112" s="136" t="s">
        <v>93</v>
      </c>
      <c r="D112" s="137" t="s">
        <v>186</v>
      </c>
      <c r="E112" s="136"/>
      <c r="F112" s="141"/>
      <c r="G112" s="136"/>
      <c r="H112" s="139">
        <v>5</v>
      </c>
      <c r="I112" s="140" t="s">
        <v>24</v>
      </c>
      <c r="J112" s="131" t="s">
        <v>95</v>
      </c>
      <c r="K112" s="86"/>
      <c r="L112" s="58" t="s">
        <v>96</v>
      </c>
      <c r="M112" s="86"/>
      <c r="N112" s="58" t="s">
        <v>96</v>
      </c>
      <c r="O112" s="86"/>
      <c r="P112" s="59" t="s">
        <v>96</v>
      </c>
      <c r="Q112" s="126"/>
      <c r="R112" s="127"/>
      <c r="S112" s="116"/>
      <c r="T112" s="116"/>
      <c r="U112" s="116"/>
      <c r="V112" s="116"/>
      <c r="W112" s="116"/>
      <c r="X112" s="116"/>
      <c r="Y112" s="116"/>
    </row>
    <row r="113" spans="1:25" x14ac:dyDescent="0.2">
      <c r="A113" s="109"/>
      <c r="B113" s="110"/>
      <c r="C113" s="145" t="s">
        <v>202</v>
      </c>
      <c r="D113" s="137" t="s">
        <v>186</v>
      </c>
      <c r="E113" s="136"/>
      <c r="F113" s="141"/>
      <c r="G113" s="136"/>
      <c r="H113" s="139">
        <v>8</v>
      </c>
      <c r="I113" s="140" t="s">
        <v>24</v>
      </c>
      <c r="J113" s="131" t="s">
        <v>95</v>
      </c>
      <c r="K113" s="86"/>
      <c r="L113" s="58" t="s">
        <v>96</v>
      </c>
      <c r="M113" s="86"/>
      <c r="N113" s="58" t="s">
        <v>96</v>
      </c>
      <c r="O113" s="86"/>
      <c r="P113" s="59" t="s">
        <v>96</v>
      </c>
      <c r="Q113" s="126"/>
      <c r="R113" s="127"/>
      <c r="S113" s="116"/>
      <c r="T113" s="116"/>
      <c r="U113" s="116"/>
      <c r="V113" s="116"/>
      <c r="W113" s="116"/>
      <c r="X113" s="116"/>
      <c r="Y113" s="116"/>
    </row>
    <row r="114" spans="1:25" x14ac:dyDescent="0.2">
      <c r="A114" s="109"/>
      <c r="B114" s="110"/>
      <c r="C114" s="155" t="s">
        <v>150</v>
      </c>
      <c r="D114" s="137" t="s">
        <v>186</v>
      </c>
      <c r="E114" s="136"/>
      <c r="F114" s="141"/>
      <c r="G114" s="136"/>
      <c r="H114" s="139">
        <v>10</v>
      </c>
      <c r="I114" s="140" t="s">
        <v>24</v>
      </c>
      <c r="J114" s="131" t="s">
        <v>95</v>
      </c>
      <c r="K114" s="86"/>
      <c r="L114" s="58" t="s">
        <v>96</v>
      </c>
      <c r="M114" s="86"/>
      <c r="N114" s="58" t="s">
        <v>96</v>
      </c>
      <c r="O114" s="86"/>
      <c r="P114" s="59" t="s">
        <v>96</v>
      </c>
      <c r="Q114" s="126"/>
      <c r="R114" s="127"/>
      <c r="S114" s="116"/>
      <c r="T114" s="116"/>
      <c r="U114" s="116"/>
      <c r="V114" s="116"/>
      <c r="W114" s="116"/>
      <c r="X114" s="116"/>
      <c r="Y114" s="116"/>
    </row>
    <row r="115" spans="1:25" x14ac:dyDescent="0.2">
      <c r="A115" s="109"/>
      <c r="B115" s="110"/>
      <c r="C115" s="155" t="s">
        <v>151</v>
      </c>
      <c r="D115" s="137" t="s">
        <v>186</v>
      </c>
      <c r="E115" s="136"/>
      <c r="F115" s="141"/>
      <c r="G115" s="136"/>
      <c r="H115" s="139">
        <v>8.5</v>
      </c>
      <c r="I115" s="140" t="s">
        <v>24</v>
      </c>
      <c r="J115" s="131" t="s">
        <v>95</v>
      </c>
      <c r="K115" s="86"/>
      <c r="L115" s="58" t="s">
        <v>96</v>
      </c>
      <c r="M115" s="86"/>
      <c r="N115" s="58" t="s">
        <v>96</v>
      </c>
      <c r="O115" s="86"/>
      <c r="P115" s="59" t="s">
        <v>96</v>
      </c>
      <c r="Q115" s="126"/>
      <c r="R115" s="127"/>
      <c r="S115" s="116"/>
      <c r="T115" s="116"/>
      <c r="U115" s="116"/>
      <c r="V115" s="116"/>
      <c r="W115" s="116"/>
      <c r="X115" s="116"/>
      <c r="Y115" s="116"/>
    </row>
    <row r="116" spans="1:25" x14ac:dyDescent="0.2">
      <c r="A116" s="109"/>
      <c r="B116" s="110"/>
      <c r="C116" s="136" t="s">
        <v>76</v>
      </c>
      <c r="D116" s="137" t="s">
        <v>186</v>
      </c>
      <c r="E116" s="136"/>
      <c r="F116" s="141"/>
      <c r="G116" s="136"/>
      <c r="H116" s="123">
        <v>10</v>
      </c>
      <c r="I116" s="140" t="s">
        <v>24</v>
      </c>
      <c r="J116" s="131" t="s">
        <v>95</v>
      </c>
      <c r="K116" s="86"/>
      <c r="L116" s="58" t="s">
        <v>96</v>
      </c>
      <c r="M116" s="86"/>
      <c r="N116" s="58" t="s">
        <v>96</v>
      </c>
      <c r="O116" s="86"/>
      <c r="P116" s="59" t="s">
        <v>96</v>
      </c>
      <c r="Q116" s="126"/>
      <c r="R116" s="127"/>
      <c r="S116" s="116"/>
      <c r="T116" s="116"/>
      <c r="U116" s="116"/>
      <c r="V116" s="116"/>
      <c r="W116" s="116"/>
      <c r="X116" s="116"/>
      <c r="Y116" s="116"/>
    </row>
    <row r="117" spans="1:25" x14ac:dyDescent="0.2">
      <c r="A117" s="109"/>
      <c r="B117" s="110" t="s">
        <v>137</v>
      </c>
      <c r="C117" s="208"/>
      <c r="D117" s="209"/>
      <c r="E117" s="209"/>
      <c r="F117" s="209"/>
      <c r="G117" s="136"/>
      <c r="H117" s="84"/>
      <c r="I117" s="56" t="s">
        <v>24</v>
      </c>
      <c r="J117" s="131" t="s">
        <v>95</v>
      </c>
      <c r="K117" s="86"/>
      <c r="L117" s="58" t="s">
        <v>96</v>
      </c>
      <c r="M117" s="86"/>
      <c r="N117" s="58" t="s">
        <v>96</v>
      </c>
      <c r="O117" s="86"/>
      <c r="P117" s="59" t="s">
        <v>96</v>
      </c>
      <c r="Q117" s="126"/>
      <c r="R117" s="127"/>
      <c r="S117" s="116"/>
      <c r="T117" s="116"/>
      <c r="U117" s="116"/>
      <c r="V117" s="116"/>
      <c r="W117" s="116"/>
      <c r="X117" s="116"/>
      <c r="Y117" s="116"/>
    </row>
    <row r="118" spans="1:25" ht="13.5" thickBot="1" x14ac:dyDescent="0.25">
      <c r="A118" s="109"/>
      <c r="B118" s="110" t="s">
        <v>137</v>
      </c>
      <c r="C118" s="208"/>
      <c r="D118" s="209"/>
      <c r="E118" s="209"/>
      <c r="F118" s="209"/>
      <c r="G118" s="136"/>
      <c r="H118" s="84"/>
      <c r="I118" s="56" t="s">
        <v>24</v>
      </c>
      <c r="J118" s="131" t="s">
        <v>95</v>
      </c>
      <c r="K118" s="86"/>
      <c r="L118" s="58" t="s">
        <v>96</v>
      </c>
      <c r="M118" s="91"/>
      <c r="N118" s="58" t="s">
        <v>96</v>
      </c>
      <c r="O118" s="86"/>
      <c r="P118" s="59" t="s">
        <v>96</v>
      </c>
      <c r="Q118" s="126"/>
      <c r="R118" s="127"/>
      <c r="S118" s="116"/>
      <c r="T118" s="116"/>
      <c r="U118" s="116"/>
      <c r="V118" s="116"/>
      <c r="W118" s="116"/>
      <c r="X118" s="116"/>
      <c r="Y118" s="116"/>
    </row>
    <row r="119" spans="1:25" ht="13.5" thickBot="1" x14ac:dyDescent="0.25">
      <c r="A119" s="109"/>
      <c r="B119" s="110"/>
      <c r="C119" s="116"/>
      <c r="D119" s="120"/>
      <c r="E119" s="121"/>
      <c r="F119" s="122"/>
      <c r="H119" s="123"/>
      <c r="I119" s="125"/>
      <c r="J119" s="122"/>
      <c r="K119" s="48">
        <f>(H110*K110)+(H111*K111)+(H112*K112)+(H113*K113)+(H114*K114)+(H115*K115)+(H116*K116)+(H117*K117)+(H118*K118)</f>
        <v>0</v>
      </c>
      <c r="L119" s="49" t="s">
        <v>152</v>
      </c>
      <c r="M119" s="48">
        <f>(H110*M110)+(H111*M111)+(H112*M112)+(H113*M113)+(H114*M114)+(H115*M115)+(H116*M116)+(H117*M117)+(H118*M118)</f>
        <v>0</v>
      </c>
      <c r="N119" s="49" t="s">
        <v>152</v>
      </c>
      <c r="O119" s="48">
        <f>(H110*O110)+(H111*O111)+(H112*O112)+(H113*O113)+(H114*O114)+(H115*O115)+(H116*O116)+(H117*O117)+(H118*O118)</f>
        <v>0</v>
      </c>
      <c r="P119" s="49" t="s">
        <v>152</v>
      </c>
      <c r="Q119" s="129">
        <f>K119+M119+O119</f>
        <v>0</v>
      </c>
      <c r="R119" s="132" t="s">
        <v>153</v>
      </c>
      <c r="S119" s="133" t="s">
        <v>157</v>
      </c>
      <c r="T119" s="116"/>
      <c r="U119" s="116"/>
      <c r="V119" s="116"/>
      <c r="W119" s="116"/>
      <c r="X119" s="116"/>
      <c r="Y119" s="116"/>
    </row>
    <row r="120" spans="1:25" x14ac:dyDescent="0.2">
      <c r="A120" s="109"/>
      <c r="B120" s="110"/>
      <c r="C120" s="116"/>
      <c r="D120" s="120"/>
      <c r="E120" s="121"/>
      <c r="F120" s="122"/>
      <c r="H120" s="123"/>
      <c r="I120" s="125"/>
      <c r="J120" s="122"/>
      <c r="K120" s="126"/>
      <c r="L120" s="126"/>
      <c r="M120" s="126"/>
      <c r="N120" s="126"/>
      <c r="O120" s="126"/>
      <c r="P120" s="126"/>
      <c r="Q120" s="126"/>
      <c r="R120" s="127"/>
      <c r="S120" s="116"/>
      <c r="T120" s="116"/>
      <c r="U120" s="116"/>
      <c r="V120" s="116"/>
      <c r="W120" s="116"/>
      <c r="X120" s="116"/>
      <c r="Y120" s="116"/>
    </row>
    <row r="121" spans="1:25" ht="13.5" thickBot="1" x14ac:dyDescent="0.25">
      <c r="A121" s="114"/>
      <c r="B121" s="110"/>
      <c r="C121" s="116"/>
      <c r="D121" s="120"/>
      <c r="E121" s="121"/>
      <c r="F121" s="122"/>
      <c r="H121" s="123"/>
      <c r="I121" s="125"/>
      <c r="J121" s="122"/>
      <c r="K121" s="129" t="s">
        <v>169</v>
      </c>
      <c r="L121" s="129"/>
      <c r="M121" s="166" t="s">
        <v>135</v>
      </c>
      <c r="N121" s="129"/>
      <c r="O121" s="129" t="s">
        <v>136</v>
      </c>
      <c r="P121" s="126"/>
      <c r="Q121" s="126"/>
      <c r="R121" s="127"/>
      <c r="S121" s="116"/>
      <c r="T121" s="116"/>
      <c r="U121" s="116"/>
      <c r="V121" s="116"/>
      <c r="W121" s="116"/>
      <c r="X121" s="116"/>
      <c r="Y121" s="116"/>
    </row>
    <row r="122" spans="1:25" ht="13.5" thickBot="1" x14ac:dyDescent="0.25">
      <c r="A122" s="112" t="s">
        <v>65</v>
      </c>
      <c r="B122" s="113"/>
      <c r="C122" s="143" t="s">
        <v>66</v>
      </c>
      <c r="D122" s="144" t="s">
        <v>186</v>
      </c>
      <c r="E122" s="143"/>
      <c r="F122" s="150"/>
      <c r="G122" s="143"/>
      <c r="H122" s="153">
        <v>18</v>
      </c>
      <c r="I122" s="154" t="s">
        <v>24</v>
      </c>
      <c r="J122" s="130" t="s">
        <v>95</v>
      </c>
      <c r="K122" s="82"/>
      <c r="L122" s="72" t="s">
        <v>96</v>
      </c>
      <c r="M122" s="82"/>
      <c r="N122" s="72" t="s">
        <v>96</v>
      </c>
      <c r="O122" s="82"/>
      <c r="P122" s="73" t="s">
        <v>96</v>
      </c>
      <c r="Q122" s="126"/>
      <c r="R122" s="127"/>
      <c r="S122" s="116"/>
      <c r="T122" s="116"/>
      <c r="U122" s="116"/>
      <c r="V122" s="116"/>
      <c r="W122" s="116"/>
      <c r="X122" s="116"/>
      <c r="Y122" s="116"/>
    </row>
    <row r="123" spans="1:25" x14ac:dyDescent="0.2">
      <c r="A123" s="109"/>
      <c r="B123" s="110"/>
      <c r="C123" s="136" t="s">
        <v>67</v>
      </c>
      <c r="D123" s="137" t="s">
        <v>186</v>
      </c>
      <c r="E123" s="136"/>
      <c r="F123" s="141"/>
      <c r="G123" s="136"/>
      <c r="H123" s="139">
        <v>15</v>
      </c>
      <c r="I123" s="140" t="s">
        <v>24</v>
      </c>
      <c r="J123" s="131" t="s">
        <v>95</v>
      </c>
      <c r="K123" s="86"/>
      <c r="L123" s="58" t="s">
        <v>96</v>
      </c>
      <c r="M123" s="86"/>
      <c r="N123" s="58" t="s">
        <v>96</v>
      </c>
      <c r="O123" s="86"/>
      <c r="P123" s="59" t="s">
        <v>96</v>
      </c>
      <c r="Q123" s="126"/>
      <c r="R123" s="127"/>
      <c r="S123" s="116"/>
      <c r="T123" s="116"/>
      <c r="U123" s="116"/>
      <c r="V123" s="116"/>
      <c r="W123" s="116"/>
      <c r="X123" s="116"/>
      <c r="Y123" s="116"/>
    </row>
    <row r="124" spans="1:25" x14ac:dyDescent="0.2">
      <c r="A124" s="109"/>
      <c r="B124" s="110"/>
      <c r="C124" s="136" t="s">
        <v>146</v>
      </c>
      <c r="D124" s="137"/>
      <c r="E124" s="136"/>
      <c r="F124" s="141"/>
      <c r="G124" s="136"/>
      <c r="H124" s="139"/>
      <c r="I124" s="140"/>
      <c r="J124" s="131"/>
      <c r="K124" s="87"/>
      <c r="L124" s="61"/>
      <c r="M124" s="87"/>
      <c r="N124" s="61"/>
      <c r="O124" s="87"/>
      <c r="P124" s="62"/>
      <c r="Q124" s="126"/>
      <c r="R124" s="127"/>
      <c r="S124" s="116"/>
      <c r="T124" s="116"/>
      <c r="U124" s="116"/>
      <c r="V124" s="116"/>
      <c r="W124" s="116"/>
      <c r="X124" s="116"/>
      <c r="Y124" s="116"/>
    </row>
    <row r="125" spans="1:25" x14ac:dyDescent="0.2">
      <c r="A125" s="109"/>
      <c r="B125" s="110"/>
      <c r="C125" s="136" t="s">
        <v>72</v>
      </c>
      <c r="D125" s="137" t="s">
        <v>186</v>
      </c>
      <c r="E125" s="136"/>
      <c r="F125" s="141"/>
      <c r="G125" s="136"/>
      <c r="H125" s="139">
        <v>38</v>
      </c>
      <c r="I125" s="140" t="s">
        <v>24</v>
      </c>
      <c r="J125" s="131" t="s">
        <v>95</v>
      </c>
      <c r="K125" s="86"/>
      <c r="L125" s="58" t="s">
        <v>96</v>
      </c>
      <c r="M125" s="86"/>
      <c r="N125" s="58" t="s">
        <v>96</v>
      </c>
      <c r="O125" s="86"/>
      <c r="P125" s="59" t="s">
        <v>96</v>
      </c>
      <c r="Q125" s="126"/>
      <c r="R125" s="127"/>
      <c r="S125" s="116"/>
      <c r="T125" s="116"/>
      <c r="U125" s="116"/>
      <c r="V125" s="116"/>
      <c r="W125" s="116"/>
      <c r="X125" s="116"/>
      <c r="Y125" s="116"/>
    </row>
    <row r="126" spans="1:25" x14ac:dyDescent="0.2">
      <c r="A126" s="109"/>
      <c r="B126" s="110"/>
      <c r="C126" s="136" t="s">
        <v>74</v>
      </c>
      <c r="D126" s="137" t="s">
        <v>186</v>
      </c>
      <c r="E126" s="136"/>
      <c r="F126" s="141"/>
      <c r="G126" s="136"/>
      <c r="H126" s="139">
        <v>20</v>
      </c>
      <c r="I126" s="140" t="s">
        <v>24</v>
      </c>
      <c r="J126" s="131" t="s">
        <v>95</v>
      </c>
      <c r="K126" s="86"/>
      <c r="L126" s="58" t="s">
        <v>96</v>
      </c>
      <c r="M126" s="86"/>
      <c r="N126" s="58" t="s">
        <v>96</v>
      </c>
      <c r="O126" s="86"/>
      <c r="P126" s="59" t="s">
        <v>96</v>
      </c>
      <c r="Q126" s="126"/>
      <c r="R126" s="127"/>
      <c r="S126" s="116"/>
      <c r="T126" s="116"/>
      <c r="U126" s="116"/>
      <c r="V126" s="116"/>
      <c r="W126" s="116"/>
      <c r="X126" s="116"/>
      <c r="Y126" s="116"/>
    </row>
    <row r="127" spans="1:25" x14ac:dyDescent="0.2">
      <c r="A127" s="109"/>
      <c r="B127" s="110"/>
      <c r="C127" s="136" t="s">
        <v>68</v>
      </c>
      <c r="D127" s="137" t="s">
        <v>186</v>
      </c>
      <c r="E127" s="136"/>
      <c r="F127" s="141"/>
      <c r="G127" s="136"/>
      <c r="H127" s="139">
        <v>30</v>
      </c>
      <c r="I127" s="140" t="s">
        <v>24</v>
      </c>
      <c r="J127" s="131" t="s">
        <v>95</v>
      </c>
      <c r="K127" s="86"/>
      <c r="L127" s="58" t="s">
        <v>96</v>
      </c>
      <c r="M127" s="86"/>
      <c r="N127" s="58" t="s">
        <v>96</v>
      </c>
      <c r="O127" s="86"/>
      <c r="P127" s="59" t="s">
        <v>96</v>
      </c>
      <c r="Q127" s="126"/>
      <c r="R127" s="127"/>
      <c r="S127" s="116"/>
      <c r="T127" s="116"/>
      <c r="U127" s="116"/>
      <c r="V127" s="116"/>
      <c r="W127" s="116"/>
      <c r="X127" s="116"/>
      <c r="Y127" s="116"/>
    </row>
    <row r="128" spans="1:25" x14ac:dyDescent="0.2">
      <c r="A128" s="109"/>
      <c r="B128" s="110"/>
      <c r="C128" s="136" t="s">
        <v>77</v>
      </c>
      <c r="D128" s="137" t="s">
        <v>186</v>
      </c>
      <c r="E128" s="136"/>
      <c r="F128" s="141"/>
      <c r="G128" s="136"/>
      <c r="H128" s="139">
        <v>23</v>
      </c>
      <c r="I128" s="140" t="s">
        <v>24</v>
      </c>
      <c r="J128" s="131" t="s">
        <v>95</v>
      </c>
      <c r="K128" s="86"/>
      <c r="L128" s="58" t="s">
        <v>96</v>
      </c>
      <c r="M128" s="86"/>
      <c r="N128" s="58" t="s">
        <v>96</v>
      </c>
      <c r="O128" s="86"/>
      <c r="P128" s="59" t="s">
        <v>96</v>
      </c>
      <c r="Q128" s="126"/>
      <c r="R128" s="127"/>
      <c r="S128" s="116"/>
      <c r="T128" s="116"/>
      <c r="U128" s="116"/>
      <c r="V128" s="116"/>
      <c r="W128" s="116"/>
      <c r="X128" s="116"/>
      <c r="Y128" s="116"/>
    </row>
    <row r="129" spans="1:25" x14ac:dyDescent="0.2">
      <c r="A129" s="109"/>
      <c r="B129" s="110"/>
      <c r="C129" s="136" t="s">
        <v>78</v>
      </c>
      <c r="D129" s="137" t="s">
        <v>186</v>
      </c>
      <c r="E129" s="136"/>
      <c r="F129" s="141"/>
      <c r="G129" s="136"/>
      <c r="H129" s="139">
        <v>18</v>
      </c>
      <c r="I129" s="140" t="s">
        <v>24</v>
      </c>
      <c r="J129" s="131" t="s">
        <v>95</v>
      </c>
      <c r="K129" s="86"/>
      <c r="L129" s="58" t="s">
        <v>96</v>
      </c>
      <c r="M129" s="86"/>
      <c r="N129" s="58" t="s">
        <v>96</v>
      </c>
      <c r="O129" s="86"/>
      <c r="P129" s="59" t="s">
        <v>96</v>
      </c>
      <c r="Q129" s="126"/>
      <c r="R129" s="127"/>
      <c r="S129" s="116"/>
      <c r="T129" s="116"/>
      <c r="U129" s="116"/>
      <c r="V129" s="116"/>
      <c r="W129" s="116"/>
      <c r="X129" s="116"/>
      <c r="Y129" s="116"/>
    </row>
    <row r="130" spans="1:25" x14ac:dyDescent="0.2">
      <c r="A130" s="109"/>
      <c r="B130" s="110"/>
      <c r="C130" s="136" t="s">
        <v>73</v>
      </c>
      <c r="D130" s="137" t="s">
        <v>186</v>
      </c>
      <c r="E130" s="136"/>
      <c r="F130" s="141"/>
      <c r="G130" s="136"/>
      <c r="H130" s="139">
        <v>13</v>
      </c>
      <c r="I130" s="140" t="s">
        <v>24</v>
      </c>
      <c r="J130" s="131" t="s">
        <v>95</v>
      </c>
      <c r="K130" s="86"/>
      <c r="L130" s="58" t="s">
        <v>96</v>
      </c>
      <c r="M130" s="86"/>
      <c r="N130" s="58" t="s">
        <v>96</v>
      </c>
      <c r="O130" s="86"/>
      <c r="P130" s="59" t="s">
        <v>96</v>
      </c>
      <c r="Q130" s="126"/>
      <c r="R130" s="127"/>
      <c r="S130" s="116"/>
      <c r="T130" s="116"/>
      <c r="U130" s="116"/>
      <c r="V130" s="116"/>
      <c r="W130" s="116"/>
      <c r="X130" s="116"/>
      <c r="Y130" s="116"/>
    </row>
    <row r="131" spans="1:25" x14ac:dyDescent="0.2">
      <c r="A131" s="109"/>
      <c r="B131" s="110"/>
      <c r="C131" s="136" t="s">
        <v>69</v>
      </c>
      <c r="D131" s="137" t="s">
        <v>186</v>
      </c>
      <c r="E131" s="136"/>
      <c r="F131" s="141"/>
      <c r="G131" s="136"/>
      <c r="H131" s="139">
        <v>55</v>
      </c>
      <c r="I131" s="140" t="s">
        <v>24</v>
      </c>
      <c r="J131" s="131" t="s">
        <v>95</v>
      </c>
      <c r="K131" s="86"/>
      <c r="L131" s="58" t="s">
        <v>96</v>
      </c>
      <c r="M131" s="86"/>
      <c r="N131" s="58" t="s">
        <v>96</v>
      </c>
      <c r="O131" s="86"/>
      <c r="P131" s="59" t="s">
        <v>96</v>
      </c>
      <c r="Q131" s="126"/>
      <c r="R131" s="127"/>
      <c r="S131" s="116"/>
      <c r="T131" s="116"/>
      <c r="U131" s="116"/>
      <c r="V131" s="116"/>
      <c r="W131" s="116"/>
      <c r="X131" s="116"/>
      <c r="Y131" s="116"/>
    </row>
    <row r="132" spans="1:25" x14ac:dyDescent="0.2">
      <c r="A132" s="109"/>
      <c r="B132" s="110"/>
      <c r="C132" s="136" t="s">
        <v>70</v>
      </c>
      <c r="D132" s="137" t="s">
        <v>186</v>
      </c>
      <c r="E132" s="136"/>
      <c r="F132" s="141"/>
      <c r="G132" s="136"/>
      <c r="H132" s="139">
        <v>55</v>
      </c>
      <c r="I132" s="140" t="s">
        <v>24</v>
      </c>
      <c r="J132" s="131" t="s">
        <v>95</v>
      </c>
      <c r="K132" s="86"/>
      <c r="L132" s="58" t="s">
        <v>96</v>
      </c>
      <c r="M132" s="86"/>
      <c r="N132" s="58" t="s">
        <v>96</v>
      </c>
      <c r="O132" s="86"/>
      <c r="P132" s="59" t="s">
        <v>96</v>
      </c>
      <c r="Q132" s="126"/>
      <c r="R132" s="127"/>
      <c r="S132" s="116"/>
      <c r="T132" s="116"/>
      <c r="U132" s="116"/>
      <c r="V132" s="116"/>
      <c r="W132" s="116"/>
      <c r="X132" s="116"/>
      <c r="Y132" s="116"/>
    </row>
    <row r="133" spans="1:25" x14ac:dyDescent="0.2">
      <c r="A133" s="109"/>
      <c r="B133" s="110"/>
      <c r="C133" s="136" t="s">
        <v>71</v>
      </c>
      <c r="D133" s="137" t="s">
        <v>186</v>
      </c>
      <c r="E133" s="136"/>
      <c r="F133" s="141"/>
      <c r="G133" s="136"/>
      <c r="H133" s="139">
        <v>25</v>
      </c>
      <c r="I133" s="140" t="s">
        <v>24</v>
      </c>
      <c r="J133" s="131" t="s">
        <v>95</v>
      </c>
      <c r="K133" s="86"/>
      <c r="L133" s="58" t="s">
        <v>96</v>
      </c>
      <c r="M133" s="86"/>
      <c r="N133" s="58" t="s">
        <v>96</v>
      </c>
      <c r="O133" s="86"/>
      <c r="P133" s="59" t="s">
        <v>96</v>
      </c>
      <c r="Q133" s="126"/>
      <c r="R133" s="127"/>
      <c r="S133" s="116"/>
      <c r="T133" s="116"/>
      <c r="U133" s="116"/>
      <c r="V133" s="116"/>
      <c r="W133" s="116"/>
      <c r="X133" s="116"/>
      <c r="Y133" s="116"/>
    </row>
    <row r="134" spans="1:25" x14ac:dyDescent="0.2">
      <c r="A134" s="109"/>
      <c r="B134" s="110"/>
      <c r="C134" s="136" t="s">
        <v>75</v>
      </c>
      <c r="D134" s="137" t="s">
        <v>186</v>
      </c>
      <c r="E134" s="136"/>
      <c r="F134" s="141"/>
      <c r="G134" s="136"/>
      <c r="H134" s="123">
        <v>3</v>
      </c>
      <c r="I134" s="140" t="s">
        <v>24</v>
      </c>
      <c r="J134" s="131" t="s">
        <v>95</v>
      </c>
      <c r="K134" s="86"/>
      <c r="L134" s="58" t="s">
        <v>96</v>
      </c>
      <c r="M134" s="86"/>
      <c r="N134" s="58" t="s">
        <v>96</v>
      </c>
      <c r="O134" s="86"/>
      <c r="P134" s="59" t="s">
        <v>96</v>
      </c>
      <c r="Q134" s="126"/>
      <c r="R134" s="127"/>
      <c r="S134" s="116"/>
      <c r="T134" s="116"/>
      <c r="U134" s="116"/>
      <c r="V134" s="116"/>
      <c r="W134" s="116"/>
      <c r="X134" s="116"/>
      <c r="Y134" s="116"/>
    </row>
    <row r="135" spans="1:25" x14ac:dyDescent="0.2">
      <c r="A135" s="109"/>
      <c r="B135" s="110" t="s">
        <v>137</v>
      </c>
      <c r="C135" s="208"/>
      <c r="D135" s="209"/>
      <c r="E135" s="209"/>
      <c r="F135" s="209"/>
      <c r="G135" s="136"/>
      <c r="H135" s="84"/>
      <c r="I135" s="56" t="s">
        <v>24</v>
      </c>
      <c r="J135" s="131" t="s">
        <v>95</v>
      </c>
      <c r="K135" s="86"/>
      <c r="L135" s="58" t="s">
        <v>96</v>
      </c>
      <c r="M135" s="86"/>
      <c r="N135" s="58" t="s">
        <v>96</v>
      </c>
      <c r="O135" s="86"/>
      <c r="P135" s="59" t="s">
        <v>96</v>
      </c>
      <c r="Q135" s="126"/>
      <c r="R135" s="127"/>
      <c r="S135" s="116"/>
      <c r="T135" s="116"/>
      <c r="U135" s="116"/>
      <c r="V135" s="116"/>
      <c r="W135" s="116"/>
      <c r="X135" s="116"/>
      <c r="Y135" s="116"/>
    </row>
    <row r="136" spans="1:25" x14ac:dyDescent="0.2">
      <c r="A136" s="109"/>
      <c r="B136" s="110" t="s">
        <v>137</v>
      </c>
      <c r="C136" s="208"/>
      <c r="D136" s="209"/>
      <c r="E136" s="209"/>
      <c r="F136" s="209"/>
      <c r="G136" s="136"/>
      <c r="H136" s="84"/>
      <c r="I136" s="56" t="s">
        <v>24</v>
      </c>
      <c r="J136" s="131" t="s">
        <v>95</v>
      </c>
      <c r="K136" s="86"/>
      <c r="L136" s="58" t="s">
        <v>96</v>
      </c>
      <c r="M136" s="86"/>
      <c r="N136" s="58" t="s">
        <v>96</v>
      </c>
      <c r="O136" s="86"/>
      <c r="P136" s="59" t="s">
        <v>96</v>
      </c>
      <c r="Q136" s="126"/>
      <c r="R136" s="127"/>
      <c r="S136" s="116"/>
      <c r="T136" s="116"/>
      <c r="U136" s="116"/>
      <c r="V136" s="116"/>
      <c r="W136" s="116"/>
      <c r="X136" s="116"/>
      <c r="Y136" s="116"/>
    </row>
    <row r="137" spans="1:25" x14ac:dyDescent="0.2">
      <c r="A137" s="109"/>
      <c r="B137" s="110" t="s">
        <v>137</v>
      </c>
      <c r="C137" s="208"/>
      <c r="D137" s="209"/>
      <c r="E137" s="209"/>
      <c r="F137" s="209"/>
      <c r="G137" s="136"/>
      <c r="H137" s="84"/>
      <c r="I137" s="56" t="s">
        <v>24</v>
      </c>
      <c r="J137" s="131" t="s">
        <v>95</v>
      </c>
      <c r="K137" s="86"/>
      <c r="L137" s="58" t="s">
        <v>96</v>
      </c>
      <c r="M137" s="86"/>
      <c r="N137" s="58" t="s">
        <v>96</v>
      </c>
      <c r="O137" s="86"/>
      <c r="P137" s="59" t="s">
        <v>96</v>
      </c>
      <c r="Q137" s="126"/>
      <c r="R137" s="127"/>
      <c r="S137" s="116"/>
      <c r="T137" s="116"/>
      <c r="U137" s="116"/>
      <c r="V137" s="116"/>
      <c r="W137" s="116"/>
      <c r="X137" s="116"/>
      <c r="Y137" s="116"/>
    </row>
    <row r="138" spans="1:25" ht="13.5" thickBot="1" x14ac:dyDescent="0.25">
      <c r="A138" s="109"/>
      <c r="B138" s="110" t="s">
        <v>137</v>
      </c>
      <c r="C138" s="208"/>
      <c r="D138" s="209"/>
      <c r="E138" s="209"/>
      <c r="F138" s="209"/>
      <c r="G138" s="136"/>
      <c r="H138" s="84"/>
      <c r="I138" s="56" t="s">
        <v>24</v>
      </c>
      <c r="J138" s="131" t="s">
        <v>95</v>
      </c>
      <c r="K138" s="86"/>
      <c r="L138" s="58" t="s">
        <v>96</v>
      </c>
      <c r="M138" s="86"/>
      <c r="N138" s="58" t="s">
        <v>96</v>
      </c>
      <c r="O138" s="86"/>
      <c r="P138" s="59" t="s">
        <v>96</v>
      </c>
      <c r="Q138" s="126"/>
      <c r="R138" s="127"/>
      <c r="S138" s="116"/>
      <c r="T138" s="116"/>
      <c r="U138" s="116"/>
      <c r="V138" s="116"/>
      <c r="W138" s="116"/>
      <c r="X138" s="116"/>
      <c r="Y138" s="116"/>
    </row>
    <row r="139" spans="1:25" ht="13.5" thickBot="1" x14ac:dyDescent="0.25">
      <c r="A139" s="109"/>
      <c r="B139" s="110"/>
      <c r="C139" s="116"/>
      <c r="D139" s="120"/>
      <c r="E139" s="121"/>
      <c r="F139" s="122"/>
      <c r="H139" s="123"/>
      <c r="I139" s="125"/>
      <c r="J139" s="122"/>
      <c r="K139" s="48">
        <f>(H122*K122)+(H123*K123)+(H125*K125)+(H126*K126)+(H127*K127)+(H128*K128)+(H129*K129)+(H130*K130)+(H131*K131)+(H132*K132)+(H133*K133)+(H134*K134)+(H135*K135)+(H136*K136)+(H137*K137)+(H138*K138)</f>
        <v>0</v>
      </c>
      <c r="L139" s="49" t="s">
        <v>152</v>
      </c>
      <c r="M139" s="48">
        <f>(H122*M122)+(H123*M123)+(H125*M125)+(H126*M126)+(H127*M127)+(H128*M128)+(H129*M129)+(H130*M130)+(H131*M131)+(H132*M132)+(H133*M133)+(H134*M134)+(H135*M135)+(H136*M136)+(H137*M137)+(H138*M138)</f>
        <v>0</v>
      </c>
      <c r="N139" s="49" t="s">
        <v>152</v>
      </c>
      <c r="O139" s="48">
        <f>(H122*O122)+(H123*O123)+(H125*O125)+(H126*O126)+(H127*O127)+(H128*O128)+(H129*O129)+(H130*O130)+(H131*O131)+(H132*O132)+(H133*O133)+(H134*O134)+(H135*O135)+(H136*O136)+(H137*O137)+(H138*O138)</f>
        <v>0</v>
      </c>
      <c r="P139" s="49" t="s">
        <v>152</v>
      </c>
      <c r="Q139" s="129">
        <f>K139+M139+O139</f>
        <v>0</v>
      </c>
      <c r="R139" s="132" t="s">
        <v>153</v>
      </c>
      <c r="S139" s="133" t="s">
        <v>219</v>
      </c>
      <c r="T139" s="116"/>
      <c r="U139" s="116"/>
      <c r="V139" s="116"/>
      <c r="W139" s="116"/>
      <c r="X139" s="116"/>
      <c r="Y139" s="116"/>
    </row>
    <row r="140" spans="1:25" x14ac:dyDescent="0.2">
      <c r="A140" s="109"/>
      <c r="B140" s="110"/>
      <c r="C140" s="116"/>
      <c r="D140" s="120"/>
      <c r="E140" s="121"/>
      <c r="F140" s="122"/>
      <c r="H140" s="123"/>
      <c r="I140" s="125"/>
      <c r="J140" s="122"/>
      <c r="K140" s="126"/>
      <c r="L140" s="126"/>
      <c r="M140" s="126"/>
      <c r="N140" s="126"/>
      <c r="O140" s="126"/>
      <c r="P140" s="126"/>
      <c r="Q140" s="126"/>
      <c r="R140" s="127"/>
      <c r="S140" s="116"/>
      <c r="T140" s="116"/>
      <c r="U140" s="116"/>
      <c r="V140" s="116"/>
      <c r="W140" s="116"/>
      <c r="X140" s="116"/>
      <c r="Y140" s="116"/>
    </row>
    <row r="141" spans="1:25" x14ac:dyDescent="0.2">
      <c r="A141" s="114"/>
      <c r="B141" s="110"/>
      <c r="C141" s="116"/>
      <c r="D141" s="120"/>
      <c r="E141" s="121"/>
      <c r="F141" s="122"/>
      <c r="H141" s="123"/>
      <c r="I141" s="125"/>
      <c r="J141" s="122"/>
      <c r="K141" s="126"/>
      <c r="L141" s="126"/>
      <c r="M141" s="126"/>
      <c r="N141" s="126"/>
      <c r="O141" s="126"/>
      <c r="P141" s="126"/>
      <c r="Q141" s="126"/>
      <c r="R141" s="127"/>
      <c r="S141" s="116"/>
      <c r="T141" s="116"/>
      <c r="U141" s="116"/>
      <c r="V141" s="116"/>
      <c r="W141" s="116"/>
      <c r="X141" s="116"/>
      <c r="Y141" s="116"/>
    </row>
    <row r="142" spans="1:25" ht="13.5" thickBot="1" x14ac:dyDescent="0.25">
      <c r="A142" s="114"/>
      <c r="B142" s="110"/>
      <c r="C142" s="116"/>
      <c r="D142" s="120"/>
      <c r="E142" s="121"/>
      <c r="F142" s="122"/>
      <c r="H142" s="123"/>
      <c r="I142" s="125"/>
      <c r="J142" s="122"/>
      <c r="K142" s="129" t="s">
        <v>169</v>
      </c>
      <c r="L142" s="129"/>
      <c r="M142" s="166" t="s">
        <v>135</v>
      </c>
      <c r="N142" s="129"/>
      <c r="O142" s="129" t="s">
        <v>136</v>
      </c>
      <c r="P142" s="126"/>
      <c r="Q142" s="126"/>
      <c r="R142" s="127"/>
      <c r="S142" s="116"/>
      <c r="T142" s="116"/>
      <c r="U142" s="116"/>
      <c r="V142" s="116"/>
      <c r="W142" s="116"/>
      <c r="X142" s="116"/>
      <c r="Y142" s="116"/>
    </row>
    <row r="143" spans="1:25" ht="13.5" thickBot="1" x14ac:dyDescent="0.25">
      <c r="A143" s="112" t="s">
        <v>1</v>
      </c>
      <c r="B143" s="113"/>
      <c r="C143" s="151" t="s">
        <v>81</v>
      </c>
      <c r="D143" s="144" t="s">
        <v>195</v>
      </c>
      <c r="E143" s="143" t="s">
        <v>94</v>
      </c>
      <c r="F143" s="84"/>
      <c r="G143" s="143" t="s">
        <v>95</v>
      </c>
      <c r="H143" s="74">
        <v>0.7</v>
      </c>
      <c r="I143" s="53" t="s">
        <v>24</v>
      </c>
      <c r="J143" s="130" t="s">
        <v>95</v>
      </c>
      <c r="K143" s="82"/>
      <c r="L143" s="72" t="s">
        <v>96</v>
      </c>
      <c r="M143" s="82"/>
      <c r="N143" s="72" t="s">
        <v>96</v>
      </c>
      <c r="O143" s="82"/>
      <c r="P143" s="73" t="s">
        <v>96</v>
      </c>
      <c r="Q143" s="126"/>
      <c r="R143" s="127"/>
      <c r="S143" s="116"/>
      <c r="T143" s="116"/>
      <c r="U143" s="116"/>
      <c r="V143" s="116"/>
      <c r="W143" s="116"/>
      <c r="X143" s="116"/>
      <c r="Y143" s="116"/>
    </row>
    <row r="144" spans="1:25" x14ac:dyDescent="0.2">
      <c r="A144" s="109"/>
      <c r="B144" s="110"/>
      <c r="C144" s="136" t="s">
        <v>6</v>
      </c>
      <c r="D144" s="137"/>
      <c r="E144" s="136"/>
      <c r="G144" s="136"/>
      <c r="H144" s="55">
        <v>1.8</v>
      </c>
      <c r="I144" s="56" t="s">
        <v>24</v>
      </c>
      <c r="J144" s="131" t="s">
        <v>95</v>
      </c>
      <c r="K144" s="86"/>
      <c r="L144" s="58" t="s">
        <v>96</v>
      </c>
      <c r="M144" s="86"/>
      <c r="N144" s="58" t="s">
        <v>96</v>
      </c>
      <c r="O144" s="86"/>
      <c r="P144" s="59" t="s">
        <v>96</v>
      </c>
      <c r="Q144" s="126"/>
      <c r="R144" s="127"/>
      <c r="S144" s="116"/>
      <c r="T144" s="116"/>
      <c r="U144" s="116"/>
      <c r="V144" s="116"/>
      <c r="W144" s="116"/>
      <c r="X144" s="116"/>
      <c r="Y144" s="116"/>
    </row>
    <row r="145" spans="1:25" x14ac:dyDescent="0.2">
      <c r="A145" s="109"/>
      <c r="B145" s="110"/>
      <c r="C145" s="136" t="s">
        <v>7</v>
      </c>
      <c r="D145" s="137" t="s">
        <v>186</v>
      </c>
      <c r="E145" s="136" t="s">
        <v>94</v>
      </c>
      <c r="F145" s="84"/>
      <c r="G145" s="136" t="s">
        <v>95</v>
      </c>
      <c r="H145" s="75">
        <v>0.2</v>
      </c>
      <c r="I145" s="56" t="s">
        <v>24</v>
      </c>
      <c r="J145" s="131" t="s">
        <v>95</v>
      </c>
      <c r="K145" s="86"/>
      <c r="L145" s="58" t="s">
        <v>96</v>
      </c>
      <c r="M145" s="86"/>
      <c r="N145" s="58" t="s">
        <v>96</v>
      </c>
      <c r="O145" s="86"/>
      <c r="P145" s="59" t="s">
        <v>96</v>
      </c>
      <c r="Q145" s="126"/>
      <c r="R145" s="127"/>
      <c r="S145" s="116"/>
      <c r="T145" s="116"/>
      <c r="U145" s="116"/>
      <c r="V145" s="116"/>
      <c r="W145" s="116"/>
      <c r="X145" s="116"/>
      <c r="Y145" s="116"/>
    </row>
    <row r="146" spans="1:25" x14ac:dyDescent="0.2">
      <c r="A146" s="109"/>
      <c r="B146" s="110"/>
      <c r="C146" s="136" t="s">
        <v>84</v>
      </c>
      <c r="D146" s="137" t="s">
        <v>195</v>
      </c>
      <c r="E146" s="136" t="s">
        <v>94</v>
      </c>
      <c r="F146" s="84"/>
      <c r="G146" s="136" t="s">
        <v>95</v>
      </c>
      <c r="H146" s="75">
        <v>0.8</v>
      </c>
      <c r="I146" s="56" t="s">
        <v>24</v>
      </c>
      <c r="J146" s="131" t="s">
        <v>95</v>
      </c>
      <c r="K146" s="86"/>
      <c r="L146" s="58" t="s">
        <v>96</v>
      </c>
      <c r="M146" s="86"/>
      <c r="N146" s="58" t="s">
        <v>96</v>
      </c>
      <c r="O146" s="86"/>
      <c r="P146" s="59" t="s">
        <v>96</v>
      </c>
      <c r="Q146" s="126"/>
      <c r="R146" s="127"/>
      <c r="S146" s="116"/>
      <c r="T146" s="116"/>
      <c r="U146" s="116"/>
      <c r="V146" s="116"/>
      <c r="W146" s="116"/>
      <c r="X146" s="116"/>
      <c r="Y146" s="116"/>
    </row>
    <row r="147" spans="1:25" x14ac:dyDescent="0.2">
      <c r="A147" s="109"/>
      <c r="B147" s="110"/>
      <c r="C147" s="136" t="s">
        <v>79</v>
      </c>
      <c r="D147" s="137" t="s">
        <v>195</v>
      </c>
      <c r="E147" s="136" t="s">
        <v>94</v>
      </c>
      <c r="F147" s="84"/>
      <c r="G147" s="136" t="s">
        <v>95</v>
      </c>
      <c r="H147" s="75">
        <v>0.1</v>
      </c>
      <c r="I147" s="56" t="s">
        <v>24</v>
      </c>
      <c r="J147" s="131" t="s">
        <v>95</v>
      </c>
      <c r="K147" s="86"/>
      <c r="L147" s="58" t="s">
        <v>96</v>
      </c>
      <c r="M147" s="86"/>
      <c r="N147" s="58" t="s">
        <v>96</v>
      </c>
      <c r="O147" s="86"/>
      <c r="P147" s="59" t="s">
        <v>96</v>
      </c>
      <c r="Q147" s="126"/>
      <c r="R147" s="127"/>
      <c r="S147" s="116"/>
      <c r="T147" s="116"/>
      <c r="U147" s="116"/>
      <c r="V147" s="116"/>
      <c r="W147" s="116"/>
      <c r="X147" s="116"/>
      <c r="Y147" s="116"/>
    </row>
    <row r="148" spans="1:25" x14ac:dyDescent="0.2">
      <c r="A148" s="109"/>
      <c r="B148" s="110"/>
      <c r="C148" s="136" t="s">
        <v>82</v>
      </c>
      <c r="D148" s="137" t="s">
        <v>195</v>
      </c>
      <c r="E148" s="136" t="s">
        <v>94</v>
      </c>
      <c r="F148" s="84"/>
      <c r="G148" s="136" t="s">
        <v>95</v>
      </c>
      <c r="H148" s="75">
        <v>1.5</v>
      </c>
      <c r="I148" s="56" t="s">
        <v>24</v>
      </c>
      <c r="J148" s="131" t="s">
        <v>95</v>
      </c>
      <c r="K148" s="86"/>
      <c r="L148" s="58" t="s">
        <v>96</v>
      </c>
      <c r="M148" s="86"/>
      <c r="N148" s="58" t="s">
        <v>96</v>
      </c>
      <c r="O148" s="86"/>
      <c r="P148" s="59" t="s">
        <v>96</v>
      </c>
      <c r="Q148" s="126"/>
      <c r="R148" s="127"/>
      <c r="S148" s="116"/>
      <c r="T148" s="116"/>
      <c r="U148" s="116"/>
      <c r="V148" s="116"/>
      <c r="W148" s="116"/>
      <c r="X148" s="116"/>
      <c r="Y148" s="116"/>
    </row>
    <row r="149" spans="1:25" x14ac:dyDescent="0.2">
      <c r="A149" s="109"/>
      <c r="B149" s="110"/>
      <c r="C149" s="152" t="s">
        <v>200</v>
      </c>
      <c r="D149" s="137" t="s">
        <v>186</v>
      </c>
      <c r="E149" s="136" t="s">
        <v>94</v>
      </c>
      <c r="F149" s="84"/>
      <c r="G149" s="136" t="s">
        <v>95</v>
      </c>
      <c r="H149" s="75">
        <v>0.5</v>
      </c>
      <c r="I149" s="56" t="s">
        <v>24</v>
      </c>
      <c r="J149" s="131" t="s">
        <v>95</v>
      </c>
      <c r="K149" s="86"/>
      <c r="L149" s="58" t="s">
        <v>96</v>
      </c>
      <c r="M149" s="86"/>
      <c r="N149" s="58" t="s">
        <v>96</v>
      </c>
      <c r="O149" s="86"/>
      <c r="P149" s="59" t="s">
        <v>96</v>
      </c>
      <c r="Q149" s="126"/>
      <c r="R149" s="127"/>
      <c r="S149" s="116"/>
      <c r="T149" s="116"/>
      <c r="U149" s="116"/>
      <c r="V149" s="116"/>
      <c r="W149" s="116"/>
      <c r="X149" s="116"/>
      <c r="Y149" s="116"/>
    </row>
    <row r="150" spans="1:25" x14ac:dyDescent="0.2">
      <c r="A150" s="109"/>
      <c r="B150" s="110"/>
      <c r="C150" s="136" t="s">
        <v>5</v>
      </c>
      <c r="D150" s="137"/>
      <c r="E150" s="136"/>
      <c r="G150" s="136"/>
      <c r="H150" s="55">
        <v>2</v>
      </c>
      <c r="I150" s="56" t="s">
        <v>24</v>
      </c>
      <c r="J150" s="131" t="s">
        <v>95</v>
      </c>
      <c r="K150" s="86"/>
      <c r="L150" s="58" t="s">
        <v>96</v>
      </c>
      <c r="M150" s="86"/>
      <c r="N150" s="58" t="s">
        <v>96</v>
      </c>
      <c r="O150" s="86"/>
      <c r="P150" s="59" t="s">
        <v>96</v>
      </c>
      <c r="Q150" s="126"/>
      <c r="R150" s="127"/>
      <c r="S150" s="116"/>
      <c r="T150" s="116"/>
      <c r="U150" s="116"/>
      <c r="V150" s="116"/>
      <c r="W150" s="116"/>
      <c r="X150" s="116"/>
      <c r="Y150" s="116"/>
    </row>
    <row r="151" spans="1:25" x14ac:dyDescent="0.2">
      <c r="A151" s="109"/>
      <c r="B151" s="110"/>
      <c r="C151" s="136" t="s">
        <v>83</v>
      </c>
      <c r="D151" s="137" t="s">
        <v>195</v>
      </c>
      <c r="E151" s="136" t="s">
        <v>94</v>
      </c>
      <c r="F151" s="84"/>
      <c r="G151" s="136" t="s">
        <v>95</v>
      </c>
      <c r="H151" s="75">
        <v>0.2</v>
      </c>
      <c r="I151" s="56" t="s">
        <v>24</v>
      </c>
      <c r="J151" s="131" t="s">
        <v>95</v>
      </c>
      <c r="K151" s="86"/>
      <c r="L151" s="58" t="s">
        <v>96</v>
      </c>
      <c r="M151" s="86"/>
      <c r="N151" s="58" t="s">
        <v>96</v>
      </c>
      <c r="O151" s="86"/>
      <c r="P151" s="59" t="s">
        <v>96</v>
      </c>
      <c r="Q151" s="126"/>
      <c r="R151" s="127"/>
      <c r="S151" s="116"/>
      <c r="T151" s="116"/>
      <c r="U151" s="116"/>
      <c r="V151" s="116"/>
      <c r="W151" s="116"/>
      <c r="X151" s="116"/>
      <c r="Y151" s="116"/>
    </row>
    <row r="152" spans="1:25" x14ac:dyDescent="0.2">
      <c r="A152" s="109"/>
      <c r="B152" s="110"/>
      <c r="C152" s="145" t="s">
        <v>8</v>
      </c>
      <c r="D152" s="137" t="s">
        <v>208</v>
      </c>
      <c r="E152" s="136"/>
      <c r="F152" s="122"/>
      <c r="G152" s="136"/>
      <c r="H152" s="139">
        <v>1.5</v>
      </c>
      <c r="I152" s="140" t="s">
        <v>24</v>
      </c>
      <c r="J152" s="131" t="s">
        <v>95</v>
      </c>
      <c r="K152" s="86"/>
      <c r="L152" s="58" t="s">
        <v>96</v>
      </c>
      <c r="M152" s="86"/>
      <c r="N152" s="58" t="s">
        <v>96</v>
      </c>
      <c r="O152" s="86"/>
      <c r="P152" s="59" t="s">
        <v>96</v>
      </c>
      <c r="Q152" s="126"/>
      <c r="R152" s="127"/>
      <c r="S152" s="116"/>
      <c r="T152" s="116"/>
      <c r="U152" s="116"/>
      <c r="V152" s="116"/>
      <c r="W152" s="116"/>
      <c r="X152" s="116"/>
      <c r="Y152" s="116"/>
    </row>
    <row r="153" spans="1:25" x14ac:dyDescent="0.2">
      <c r="A153" s="109"/>
      <c r="B153" s="110"/>
      <c r="C153" s="145" t="s">
        <v>199</v>
      </c>
      <c r="D153" s="137" t="s">
        <v>186</v>
      </c>
      <c r="E153" s="136" t="s">
        <v>94</v>
      </c>
      <c r="F153" s="84"/>
      <c r="G153" s="136" t="s">
        <v>95</v>
      </c>
      <c r="H153" s="75">
        <v>1.5</v>
      </c>
      <c r="I153" s="56" t="s">
        <v>24</v>
      </c>
      <c r="J153" s="131" t="s">
        <v>95</v>
      </c>
      <c r="K153" s="86"/>
      <c r="L153" s="58" t="s">
        <v>96</v>
      </c>
      <c r="M153" s="86"/>
      <c r="N153" s="58" t="s">
        <v>96</v>
      </c>
      <c r="O153" s="86"/>
      <c r="P153" s="59" t="s">
        <v>96</v>
      </c>
      <c r="Q153" s="126"/>
      <c r="R153" s="127"/>
      <c r="S153" s="116"/>
      <c r="T153" s="116"/>
      <c r="U153" s="116"/>
      <c r="V153" s="116"/>
      <c r="W153" s="116"/>
      <c r="X153" s="116"/>
      <c r="Y153" s="116"/>
    </row>
    <row r="154" spans="1:25" x14ac:dyDescent="0.2">
      <c r="A154" s="109"/>
      <c r="B154" s="110"/>
      <c r="C154" s="136" t="s">
        <v>80</v>
      </c>
      <c r="D154" s="137" t="s">
        <v>195</v>
      </c>
      <c r="E154" s="136" t="s">
        <v>94</v>
      </c>
      <c r="F154" s="84"/>
      <c r="G154" s="121" t="s">
        <v>95</v>
      </c>
      <c r="H154" s="65">
        <v>1.2</v>
      </c>
      <c r="I154" s="56" t="s">
        <v>24</v>
      </c>
      <c r="J154" s="131" t="s">
        <v>95</v>
      </c>
      <c r="K154" s="86"/>
      <c r="L154" s="58" t="s">
        <v>96</v>
      </c>
      <c r="M154" s="86"/>
      <c r="N154" s="58" t="s">
        <v>96</v>
      </c>
      <c r="O154" s="86"/>
      <c r="P154" s="59" t="s">
        <v>96</v>
      </c>
      <c r="Q154" s="126"/>
      <c r="R154" s="127"/>
      <c r="S154" s="116"/>
      <c r="T154" s="116"/>
      <c r="U154" s="116"/>
      <c r="V154" s="116"/>
      <c r="W154" s="116"/>
      <c r="X154" s="116"/>
      <c r="Y154" s="116"/>
    </row>
    <row r="155" spans="1:25" x14ac:dyDescent="0.2">
      <c r="A155" s="109"/>
      <c r="B155" s="110" t="s">
        <v>137</v>
      </c>
      <c r="C155" s="208"/>
      <c r="D155" s="209"/>
      <c r="E155" s="209"/>
      <c r="F155" s="209"/>
      <c r="G155" s="148"/>
      <c r="H155" s="84"/>
      <c r="I155" s="56" t="s">
        <v>24</v>
      </c>
      <c r="J155" s="131" t="s">
        <v>95</v>
      </c>
      <c r="K155" s="86"/>
      <c r="L155" s="58" t="s">
        <v>96</v>
      </c>
      <c r="M155" s="86"/>
      <c r="N155" s="58" t="s">
        <v>96</v>
      </c>
      <c r="O155" s="86"/>
      <c r="P155" s="59" t="s">
        <v>96</v>
      </c>
      <c r="Q155" s="126"/>
      <c r="R155" s="127"/>
      <c r="S155" s="116"/>
      <c r="T155" s="116"/>
      <c r="U155" s="116"/>
      <c r="V155" s="116"/>
      <c r="W155" s="116"/>
      <c r="X155" s="116"/>
      <c r="Y155" s="116"/>
    </row>
    <row r="156" spans="1:25" ht="13.5" thickBot="1" x14ac:dyDescent="0.25">
      <c r="A156" s="109"/>
      <c r="B156" s="110" t="s">
        <v>137</v>
      </c>
      <c r="C156" s="208"/>
      <c r="D156" s="209"/>
      <c r="E156" s="209"/>
      <c r="F156" s="209"/>
      <c r="G156" s="149"/>
      <c r="H156" s="84"/>
      <c r="I156" s="56" t="s">
        <v>24</v>
      </c>
      <c r="J156" s="131" t="s">
        <v>95</v>
      </c>
      <c r="K156" s="86"/>
      <c r="L156" s="58" t="s">
        <v>96</v>
      </c>
      <c r="M156" s="86"/>
      <c r="N156" s="58" t="s">
        <v>96</v>
      </c>
      <c r="O156" s="86"/>
      <c r="P156" s="59" t="s">
        <v>96</v>
      </c>
      <c r="Q156" s="126"/>
      <c r="R156" s="127"/>
      <c r="S156" s="116"/>
      <c r="T156" s="116"/>
      <c r="U156" s="116"/>
      <c r="V156" s="116"/>
      <c r="W156" s="116"/>
      <c r="X156" s="116"/>
      <c r="Y156" s="116"/>
    </row>
    <row r="157" spans="1:25" s="38" customFormat="1" ht="13.5" thickBot="1" x14ac:dyDescent="0.25">
      <c r="A157" s="109"/>
      <c r="B157" s="110"/>
      <c r="C157" s="121"/>
      <c r="D157" s="120"/>
      <c r="E157" s="121"/>
      <c r="F157" s="122"/>
      <c r="G157" s="121"/>
      <c r="H157" s="65"/>
      <c r="I157" s="66"/>
      <c r="J157" s="122"/>
      <c r="K157" s="48">
        <f>(F143*H143*K143)+(H144*K144)+(H145*K145*F145)+(F146*H146*K146)+(F147*H147*K147)+(F148*H148*K148)+(F149*H149*K149)+(H150*K150)+(F151*H151*K151)+(H152*K152)+(F153*H153*K153)+(F154*H154*K154)+(H155*K155)+(H156*K156)</f>
        <v>0</v>
      </c>
      <c r="L157" s="49" t="s">
        <v>152</v>
      </c>
      <c r="M157" s="48">
        <f>(H143*F143*M143)+(H144*M144)+(F145*M145*H145)+(H146*F146*M146)+(H147*F147*M147)+(H148*F148*M148)+(H149*F149*M149)+(H150*M150)+(H151*F151*M151)+(H152*M152)+(H153*F153*M153)+(H154*F154*M154)+(H155*M155)+(H156*M156)</f>
        <v>0</v>
      </c>
      <c r="N157" s="49" t="s">
        <v>152</v>
      </c>
      <c r="O157" s="48">
        <f>(F143*H143*O143)+(H144*O144)+(H145*O145*F145)+(F146*H146*O146)+(F147*H147*O147)+(F148*H148*O148)+(F149*H149*O149)+(H150*O150)+(F151*H151*O151)+(H152*O152)+(F153*H153*O153)+(F154*H154*O154)+(H155*O155)+(H156*O156)</f>
        <v>0</v>
      </c>
      <c r="P157" s="49" t="s">
        <v>152</v>
      </c>
      <c r="Q157" s="129">
        <f>K157+M157+O157</f>
        <v>0</v>
      </c>
      <c r="R157" s="132" t="s">
        <v>153</v>
      </c>
      <c r="S157" s="133" t="s">
        <v>220</v>
      </c>
      <c r="T157" s="116"/>
      <c r="U157" s="116"/>
      <c r="V157" s="116"/>
      <c r="W157" s="116"/>
      <c r="X157" s="116"/>
      <c r="Y157" s="116"/>
    </row>
    <row r="158" spans="1:25" s="38" customFormat="1" x14ac:dyDescent="0.2">
      <c r="A158" s="109"/>
      <c r="B158" s="110"/>
      <c r="C158" s="121"/>
      <c r="D158" s="120"/>
      <c r="E158" s="121"/>
      <c r="F158" s="122"/>
      <c r="G158" s="121"/>
      <c r="H158" s="123"/>
      <c r="I158" s="125"/>
      <c r="J158" s="122"/>
      <c r="K158" s="126"/>
      <c r="L158" s="126"/>
      <c r="M158" s="126"/>
      <c r="N158" s="126"/>
      <c r="O158" s="126"/>
      <c r="P158" s="126"/>
      <c r="Q158" s="126"/>
      <c r="R158" s="127"/>
      <c r="S158" s="116"/>
      <c r="T158" s="116"/>
      <c r="U158" s="116"/>
      <c r="V158" s="116"/>
      <c r="W158" s="116"/>
      <c r="X158" s="116"/>
      <c r="Y158" s="116"/>
    </row>
    <row r="159" spans="1:25" ht="13.5" thickBot="1" x14ac:dyDescent="0.25">
      <c r="A159" s="114"/>
      <c r="B159" s="110"/>
      <c r="C159" s="121"/>
      <c r="D159" s="120"/>
      <c r="E159" s="121"/>
      <c r="F159" s="122"/>
      <c r="H159" s="123"/>
      <c r="I159" s="125"/>
      <c r="J159" s="122"/>
      <c r="K159" s="129" t="s">
        <v>169</v>
      </c>
      <c r="L159" s="129"/>
      <c r="M159" s="166" t="s">
        <v>135</v>
      </c>
      <c r="N159" s="129"/>
      <c r="O159" s="129" t="s">
        <v>136</v>
      </c>
      <c r="P159" s="126"/>
      <c r="Q159" s="126"/>
      <c r="R159" s="127"/>
      <c r="S159" s="116"/>
      <c r="T159" s="116"/>
      <c r="U159" s="116"/>
      <c r="V159" s="116"/>
      <c r="W159" s="116"/>
      <c r="X159" s="116"/>
      <c r="Y159" s="116"/>
    </row>
    <row r="160" spans="1:25" ht="13.5" thickBot="1" x14ac:dyDescent="0.25">
      <c r="A160" s="112" t="s">
        <v>18</v>
      </c>
      <c r="B160" s="113"/>
      <c r="C160" s="143" t="s">
        <v>19</v>
      </c>
      <c r="D160" s="144" t="s">
        <v>195</v>
      </c>
      <c r="E160" s="143"/>
      <c r="F160" s="150"/>
      <c r="G160" s="143"/>
      <c r="H160" s="74">
        <v>1</v>
      </c>
      <c r="I160" s="53" t="s">
        <v>24</v>
      </c>
      <c r="J160" s="130" t="s">
        <v>95</v>
      </c>
      <c r="K160" s="82"/>
      <c r="L160" s="72" t="s">
        <v>96</v>
      </c>
      <c r="M160" s="82"/>
      <c r="N160" s="72" t="s">
        <v>96</v>
      </c>
      <c r="O160" s="82"/>
      <c r="P160" s="73" t="s">
        <v>96</v>
      </c>
      <c r="Q160" s="126"/>
      <c r="R160" s="127"/>
      <c r="S160" s="116"/>
      <c r="T160" s="116"/>
      <c r="U160" s="116"/>
      <c r="V160" s="116"/>
      <c r="W160" s="116"/>
      <c r="X160" s="116"/>
      <c r="Y160" s="116"/>
    </row>
    <row r="161" spans="1:25" x14ac:dyDescent="0.2">
      <c r="A161" s="109"/>
      <c r="B161" s="110"/>
      <c r="C161" s="136" t="s">
        <v>85</v>
      </c>
      <c r="D161" s="137" t="s">
        <v>195</v>
      </c>
      <c r="E161" s="136"/>
      <c r="F161" s="141"/>
      <c r="G161" s="136"/>
      <c r="H161" s="65">
        <v>1.8</v>
      </c>
      <c r="I161" s="56" t="s">
        <v>24</v>
      </c>
      <c r="J161" s="131" t="s">
        <v>95</v>
      </c>
      <c r="K161" s="86"/>
      <c r="L161" s="58" t="s">
        <v>96</v>
      </c>
      <c r="M161" s="86"/>
      <c r="N161" s="58" t="s">
        <v>96</v>
      </c>
      <c r="O161" s="86"/>
      <c r="P161" s="59" t="s">
        <v>96</v>
      </c>
      <c r="Q161" s="126"/>
      <c r="R161" s="127"/>
      <c r="S161" s="116"/>
      <c r="T161" s="116"/>
      <c r="U161" s="116"/>
      <c r="V161" s="116"/>
      <c r="W161" s="116"/>
      <c r="X161" s="116"/>
      <c r="Y161" s="116"/>
    </row>
    <row r="162" spans="1:25" ht="13.5" thickBot="1" x14ac:dyDescent="0.25">
      <c r="A162" s="109"/>
      <c r="B162" s="110" t="s">
        <v>137</v>
      </c>
      <c r="C162" s="208"/>
      <c r="D162" s="209"/>
      <c r="E162" s="209"/>
      <c r="F162" s="209"/>
      <c r="G162" s="136"/>
      <c r="H162" s="84"/>
      <c r="I162" s="56" t="s">
        <v>24</v>
      </c>
      <c r="J162" s="131" t="s">
        <v>95</v>
      </c>
      <c r="K162" s="86"/>
      <c r="L162" s="58" t="s">
        <v>96</v>
      </c>
      <c r="M162" s="86"/>
      <c r="N162" s="58" t="s">
        <v>96</v>
      </c>
      <c r="O162" s="86"/>
      <c r="P162" s="59" t="s">
        <v>96</v>
      </c>
      <c r="Q162" s="126"/>
      <c r="R162" s="127"/>
      <c r="S162" s="116"/>
      <c r="T162" s="116"/>
      <c r="U162" s="116"/>
      <c r="V162" s="116"/>
      <c r="W162" s="116"/>
      <c r="X162" s="116"/>
      <c r="Y162" s="116"/>
    </row>
    <row r="163" spans="1:25" ht="13.5" thickBot="1" x14ac:dyDescent="0.25">
      <c r="A163" s="109"/>
      <c r="B163" s="110"/>
      <c r="C163" s="121"/>
      <c r="D163" s="120"/>
      <c r="E163" s="121"/>
      <c r="F163" s="122"/>
      <c r="H163" s="123"/>
      <c r="I163" s="125"/>
      <c r="J163" s="122"/>
      <c r="K163" s="48">
        <f>(H160*K160)+(H161*K161)+(H162*K162)</f>
        <v>0</v>
      </c>
      <c r="L163" s="49" t="s">
        <v>152</v>
      </c>
      <c r="M163" s="48">
        <f>(H160*M160)+(H161*M161)+(H162*M162)</f>
        <v>0</v>
      </c>
      <c r="N163" s="49" t="s">
        <v>152</v>
      </c>
      <c r="O163" s="48">
        <f>(H160*O160)+(H161*O161)+(H162*O162)</f>
        <v>0</v>
      </c>
      <c r="P163" s="49" t="s">
        <v>152</v>
      </c>
      <c r="Q163" s="129">
        <f>K163+M163+O163</f>
        <v>0</v>
      </c>
      <c r="R163" s="132" t="s">
        <v>153</v>
      </c>
      <c r="S163" s="133" t="s">
        <v>159</v>
      </c>
      <c r="T163" s="116"/>
      <c r="U163" s="116"/>
      <c r="V163" s="116"/>
      <c r="W163" s="116"/>
      <c r="X163" s="116"/>
      <c r="Y163" s="116"/>
    </row>
    <row r="164" spans="1:25" x14ac:dyDescent="0.2">
      <c r="A164" s="109"/>
      <c r="B164" s="110"/>
      <c r="C164" s="121"/>
      <c r="D164" s="120"/>
      <c r="E164" s="121"/>
      <c r="F164" s="122"/>
      <c r="H164" s="123"/>
      <c r="I164" s="125"/>
      <c r="J164" s="122"/>
      <c r="K164" s="126"/>
      <c r="L164" s="126"/>
      <c r="M164" s="126"/>
      <c r="N164" s="126"/>
      <c r="O164" s="126"/>
      <c r="P164" s="126"/>
      <c r="Q164" s="126"/>
      <c r="R164" s="127"/>
      <c r="S164" s="116"/>
      <c r="T164" s="116"/>
      <c r="U164" s="116"/>
      <c r="V164" s="116"/>
      <c r="W164" s="116"/>
      <c r="X164" s="116"/>
      <c r="Y164" s="116"/>
    </row>
    <row r="165" spans="1:25" ht="13.5" thickBot="1" x14ac:dyDescent="0.25">
      <c r="A165" s="109"/>
      <c r="B165" s="110"/>
      <c r="C165" s="116"/>
      <c r="D165" s="120"/>
      <c r="E165" s="121"/>
      <c r="F165" s="122"/>
      <c r="H165" s="123"/>
      <c r="I165" s="125"/>
      <c r="J165" s="122"/>
      <c r="K165" s="129" t="s">
        <v>169</v>
      </c>
      <c r="L165" s="129"/>
      <c r="M165" s="166" t="s">
        <v>135</v>
      </c>
      <c r="N165" s="129"/>
      <c r="O165" s="129" t="s">
        <v>136</v>
      </c>
      <c r="P165" s="126"/>
      <c r="Q165" s="126"/>
      <c r="R165" s="127"/>
      <c r="S165" s="116"/>
      <c r="T165" s="116"/>
      <c r="U165" s="116"/>
      <c r="V165" s="116"/>
      <c r="W165" s="116"/>
      <c r="X165" s="116"/>
      <c r="Y165" s="116"/>
    </row>
    <row r="166" spans="1:25" ht="13.5" thickBot="1" x14ac:dyDescent="0.25">
      <c r="A166" s="112" t="s">
        <v>2</v>
      </c>
      <c r="B166" s="113"/>
      <c r="C166" s="143" t="s">
        <v>139</v>
      </c>
      <c r="D166" s="144" t="s">
        <v>186</v>
      </c>
      <c r="E166" s="143" t="s">
        <v>94</v>
      </c>
      <c r="F166" s="84"/>
      <c r="G166" s="143" t="s">
        <v>95</v>
      </c>
      <c r="H166" s="74">
        <v>12</v>
      </c>
      <c r="I166" s="53" t="s">
        <v>24</v>
      </c>
      <c r="J166" s="130" t="s">
        <v>95</v>
      </c>
      <c r="K166" s="82"/>
      <c r="L166" s="72" t="s">
        <v>96</v>
      </c>
      <c r="M166" s="82"/>
      <c r="N166" s="72" t="s">
        <v>96</v>
      </c>
      <c r="O166" s="82"/>
      <c r="P166" s="73" t="s">
        <v>96</v>
      </c>
      <c r="Q166" s="126"/>
      <c r="R166" s="127"/>
      <c r="S166" s="116"/>
      <c r="T166" s="116"/>
      <c r="U166" s="116"/>
      <c r="V166" s="116"/>
      <c r="W166" s="116"/>
      <c r="X166" s="116"/>
      <c r="Y166" s="116"/>
    </row>
    <row r="167" spans="1:25" x14ac:dyDescent="0.2">
      <c r="A167" s="109"/>
      <c r="B167" s="110"/>
      <c r="C167" s="136" t="s">
        <v>20</v>
      </c>
      <c r="D167" s="137" t="s">
        <v>195</v>
      </c>
      <c r="E167" s="136"/>
      <c r="F167" s="64"/>
      <c r="G167" s="136"/>
      <c r="H167" s="75">
        <v>1</v>
      </c>
      <c r="I167" s="56" t="s">
        <v>24</v>
      </c>
      <c r="J167" s="131" t="s">
        <v>95</v>
      </c>
      <c r="K167" s="86"/>
      <c r="L167" s="58" t="s">
        <v>96</v>
      </c>
      <c r="M167" s="86"/>
      <c r="N167" s="58" t="s">
        <v>96</v>
      </c>
      <c r="O167" s="86"/>
      <c r="P167" s="59" t="s">
        <v>96</v>
      </c>
      <c r="Q167" s="126"/>
      <c r="R167" s="127"/>
      <c r="S167" s="116"/>
      <c r="T167" s="116"/>
      <c r="U167" s="116"/>
      <c r="V167" s="116"/>
      <c r="W167" s="116"/>
      <c r="X167" s="116"/>
      <c r="Y167" s="116"/>
    </row>
    <row r="168" spans="1:25" x14ac:dyDescent="0.2">
      <c r="A168" s="109"/>
      <c r="B168" s="110"/>
      <c r="C168" s="136" t="s">
        <v>140</v>
      </c>
      <c r="D168" s="137" t="s">
        <v>186</v>
      </c>
      <c r="E168" s="136" t="s">
        <v>94</v>
      </c>
      <c r="F168" s="93"/>
      <c r="G168" s="136" t="s">
        <v>95</v>
      </c>
      <c r="H168" s="75">
        <v>12</v>
      </c>
      <c r="I168" s="56" t="s">
        <v>24</v>
      </c>
      <c r="J168" s="131" t="s">
        <v>95</v>
      </c>
      <c r="K168" s="86"/>
      <c r="L168" s="58" t="s">
        <v>96</v>
      </c>
      <c r="M168" s="86"/>
      <c r="N168" s="58" t="s">
        <v>96</v>
      </c>
      <c r="O168" s="86"/>
      <c r="P168" s="59" t="s">
        <v>96</v>
      </c>
      <c r="Q168" s="126"/>
      <c r="R168" s="127"/>
      <c r="S168" s="116"/>
      <c r="T168" s="116"/>
      <c r="U168" s="116"/>
      <c r="V168" s="116"/>
      <c r="W168" s="116"/>
      <c r="X168" s="116"/>
      <c r="Y168" s="116"/>
    </row>
    <row r="169" spans="1:25" x14ac:dyDescent="0.2">
      <c r="A169" s="109"/>
      <c r="B169" s="110"/>
      <c r="C169" s="136" t="s">
        <v>32</v>
      </c>
      <c r="D169" s="137" t="s">
        <v>186</v>
      </c>
      <c r="E169" s="136"/>
      <c r="F169" s="76"/>
      <c r="G169" s="136"/>
      <c r="H169" s="75">
        <v>10</v>
      </c>
      <c r="I169" s="56" t="s">
        <v>24</v>
      </c>
      <c r="J169" s="131" t="s">
        <v>95</v>
      </c>
      <c r="K169" s="86"/>
      <c r="L169" s="58" t="s">
        <v>96</v>
      </c>
      <c r="M169" s="86"/>
      <c r="N169" s="58" t="s">
        <v>96</v>
      </c>
      <c r="O169" s="86"/>
      <c r="P169" s="59" t="s">
        <v>96</v>
      </c>
      <c r="Q169" s="126"/>
      <c r="R169" s="127"/>
      <c r="S169" s="116"/>
      <c r="T169" s="116"/>
      <c r="U169" s="116"/>
      <c r="V169" s="116"/>
      <c r="W169" s="116"/>
      <c r="X169" s="116"/>
      <c r="Y169" s="116"/>
    </row>
    <row r="170" spans="1:25" x14ac:dyDescent="0.2">
      <c r="A170" s="109"/>
      <c r="B170" s="110"/>
      <c r="C170" s="136" t="s">
        <v>141</v>
      </c>
      <c r="D170" s="137"/>
      <c r="E170" s="136"/>
      <c r="F170" s="64"/>
      <c r="G170" s="136"/>
      <c r="H170" s="75"/>
      <c r="I170" s="56"/>
      <c r="J170" s="131"/>
      <c r="K170" s="94"/>
      <c r="L170" s="77"/>
      <c r="M170" s="94"/>
      <c r="N170" s="77"/>
      <c r="O170" s="94"/>
      <c r="P170" s="77"/>
      <c r="Q170" s="126"/>
      <c r="R170" s="127"/>
      <c r="S170" s="116"/>
      <c r="T170" s="116"/>
      <c r="U170" s="116"/>
      <c r="V170" s="116"/>
      <c r="W170" s="116"/>
      <c r="X170" s="116"/>
      <c r="Y170" s="116"/>
    </row>
    <row r="171" spans="1:25" x14ac:dyDescent="0.2">
      <c r="A171" s="109"/>
      <c r="B171" s="110"/>
      <c r="C171" s="145" t="s">
        <v>206</v>
      </c>
      <c r="D171" s="137" t="s">
        <v>195</v>
      </c>
      <c r="E171" s="136" t="s">
        <v>94</v>
      </c>
      <c r="F171" s="84"/>
      <c r="G171" s="136" t="s">
        <v>95</v>
      </c>
      <c r="H171" s="65">
        <v>12</v>
      </c>
      <c r="I171" s="56" t="s">
        <v>24</v>
      </c>
      <c r="J171" s="131" t="s">
        <v>95</v>
      </c>
      <c r="K171" s="86"/>
      <c r="L171" s="58" t="s">
        <v>96</v>
      </c>
      <c r="M171" s="86"/>
      <c r="N171" s="58" t="s">
        <v>96</v>
      </c>
      <c r="O171" s="86"/>
      <c r="P171" s="59" t="s">
        <v>96</v>
      </c>
      <c r="Q171" s="126"/>
      <c r="R171" s="127"/>
      <c r="S171" s="116"/>
      <c r="T171" s="116"/>
      <c r="U171" s="116"/>
      <c r="V171" s="116"/>
      <c r="W171" s="116"/>
      <c r="X171" s="116"/>
      <c r="Y171" s="116"/>
    </row>
    <row r="172" spans="1:25" x14ac:dyDescent="0.2">
      <c r="A172" s="109"/>
      <c r="B172" s="110"/>
      <c r="C172" s="136" t="s">
        <v>53</v>
      </c>
      <c r="D172" s="137" t="s">
        <v>186</v>
      </c>
      <c r="E172" s="136"/>
      <c r="F172" s="64"/>
      <c r="G172" s="136"/>
      <c r="H172" s="84"/>
      <c r="I172" s="56" t="s">
        <v>24</v>
      </c>
      <c r="J172" s="131" t="s">
        <v>95</v>
      </c>
      <c r="K172" s="86"/>
      <c r="L172" s="58" t="s">
        <v>96</v>
      </c>
      <c r="M172" s="86"/>
      <c r="N172" s="58" t="s">
        <v>96</v>
      </c>
      <c r="O172" s="86"/>
      <c r="P172" s="59" t="s">
        <v>96</v>
      </c>
      <c r="Q172" s="126"/>
      <c r="R172" s="127"/>
      <c r="S172" s="116"/>
      <c r="T172" s="116"/>
      <c r="U172" s="116"/>
      <c r="V172" s="116"/>
      <c r="W172" s="116"/>
      <c r="X172" s="116"/>
      <c r="Y172" s="116"/>
    </row>
    <row r="173" spans="1:25" x14ac:dyDescent="0.2">
      <c r="A173" s="109"/>
      <c r="B173" s="110"/>
      <c r="C173" s="136" t="s">
        <v>54</v>
      </c>
      <c r="D173" s="137" t="s">
        <v>186</v>
      </c>
      <c r="E173" s="136" t="s">
        <v>94</v>
      </c>
      <c r="F173" s="84"/>
      <c r="G173" s="136" t="s">
        <v>95</v>
      </c>
      <c r="H173" s="142">
        <v>12.5</v>
      </c>
      <c r="I173" s="140" t="s">
        <v>24</v>
      </c>
      <c r="J173" s="131" t="s">
        <v>95</v>
      </c>
      <c r="K173" s="86"/>
      <c r="L173" s="58" t="s">
        <v>96</v>
      </c>
      <c r="M173" s="86"/>
      <c r="N173" s="58" t="s">
        <v>96</v>
      </c>
      <c r="O173" s="86"/>
      <c r="P173" s="59" t="s">
        <v>96</v>
      </c>
      <c r="Q173" s="126"/>
      <c r="R173" s="127"/>
      <c r="S173" s="116"/>
      <c r="T173" s="116"/>
      <c r="U173" s="116"/>
      <c r="V173" s="116"/>
      <c r="W173" s="116"/>
      <c r="X173" s="116"/>
      <c r="Y173" s="116"/>
    </row>
    <row r="174" spans="1:25" x14ac:dyDescent="0.2">
      <c r="A174" s="109"/>
      <c r="B174" s="110"/>
      <c r="C174" s="136" t="s">
        <v>55</v>
      </c>
      <c r="D174" s="137" t="s">
        <v>186</v>
      </c>
      <c r="E174" s="136" t="s">
        <v>94</v>
      </c>
      <c r="F174" s="84"/>
      <c r="G174" s="136" t="s">
        <v>95</v>
      </c>
      <c r="H174" s="139">
        <v>12</v>
      </c>
      <c r="I174" s="140" t="s">
        <v>24</v>
      </c>
      <c r="J174" s="131" t="s">
        <v>95</v>
      </c>
      <c r="K174" s="86"/>
      <c r="L174" s="58" t="s">
        <v>96</v>
      </c>
      <c r="M174" s="86"/>
      <c r="N174" s="58" t="s">
        <v>96</v>
      </c>
      <c r="O174" s="86"/>
      <c r="P174" s="59" t="s">
        <v>96</v>
      </c>
      <c r="Q174" s="126"/>
      <c r="R174" s="127"/>
      <c r="S174" s="116"/>
      <c r="T174" s="116"/>
      <c r="U174" s="116"/>
      <c r="V174" s="116"/>
      <c r="W174" s="116"/>
      <c r="X174" s="116"/>
      <c r="Y174" s="116"/>
    </row>
    <row r="175" spans="1:25" x14ac:dyDescent="0.2">
      <c r="A175" s="109"/>
      <c r="B175" s="110"/>
      <c r="C175" s="136" t="s">
        <v>33</v>
      </c>
      <c r="D175" s="137" t="s">
        <v>186</v>
      </c>
      <c r="E175" s="136"/>
      <c r="F175" s="138"/>
      <c r="G175" s="136"/>
      <c r="H175" s="139">
        <v>0.5</v>
      </c>
      <c r="I175" s="140" t="s">
        <v>24</v>
      </c>
      <c r="J175" s="131" t="s">
        <v>95</v>
      </c>
      <c r="K175" s="86"/>
      <c r="L175" s="58" t="s">
        <v>96</v>
      </c>
      <c r="M175" s="86"/>
      <c r="N175" s="58" t="s">
        <v>96</v>
      </c>
      <c r="O175" s="86"/>
      <c r="P175" s="59" t="s">
        <v>96</v>
      </c>
      <c r="Q175" s="126"/>
      <c r="R175" s="127"/>
      <c r="S175" s="116"/>
      <c r="T175" s="116"/>
      <c r="U175" s="116"/>
      <c r="V175" s="116"/>
      <c r="W175" s="116"/>
      <c r="X175" s="116"/>
      <c r="Y175" s="116"/>
    </row>
    <row r="176" spans="1:25" x14ac:dyDescent="0.2">
      <c r="A176" s="109"/>
      <c r="B176" s="110"/>
      <c r="C176" s="136" t="s">
        <v>22</v>
      </c>
      <c r="D176" s="137" t="s">
        <v>186</v>
      </c>
      <c r="E176" s="136"/>
      <c r="F176" s="141"/>
      <c r="G176" s="136"/>
      <c r="H176" s="139">
        <v>46</v>
      </c>
      <c r="I176" s="140" t="s">
        <v>24</v>
      </c>
      <c r="J176" s="131" t="s">
        <v>95</v>
      </c>
      <c r="K176" s="86"/>
      <c r="L176" s="58" t="s">
        <v>96</v>
      </c>
      <c r="M176" s="86"/>
      <c r="N176" s="58" t="s">
        <v>96</v>
      </c>
      <c r="O176" s="86"/>
      <c r="P176" s="59" t="s">
        <v>96</v>
      </c>
      <c r="Q176" s="126"/>
      <c r="R176" s="127"/>
      <c r="S176" s="116"/>
      <c r="T176" s="116"/>
      <c r="U176" s="116"/>
      <c r="V176" s="116"/>
      <c r="W176" s="116"/>
      <c r="X176" s="116"/>
      <c r="Y176" s="116"/>
    </row>
    <row r="177" spans="1:25" x14ac:dyDescent="0.2">
      <c r="A177" s="109"/>
      <c r="B177" s="110"/>
      <c r="C177" s="136" t="s">
        <v>87</v>
      </c>
      <c r="D177" s="137" t="s">
        <v>195</v>
      </c>
      <c r="E177" s="136"/>
      <c r="F177" s="122"/>
      <c r="G177" s="136"/>
      <c r="H177" s="139">
        <v>6.5</v>
      </c>
      <c r="I177" s="140" t="s">
        <v>24</v>
      </c>
      <c r="J177" s="131" t="s">
        <v>95</v>
      </c>
      <c r="K177" s="86"/>
      <c r="L177" s="58" t="s">
        <v>96</v>
      </c>
      <c r="M177" s="86"/>
      <c r="N177" s="58" t="s">
        <v>96</v>
      </c>
      <c r="O177" s="86"/>
      <c r="P177" s="59" t="s">
        <v>96</v>
      </c>
      <c r="Q177" s="126"/>
      <c r="R177" s="127"/>
      <c r="S177" s="116"/>
      <c r="T177" s="116"/>
      <c r="U177" s="116"/>
      <c r="V177" s="116"/>
      <c r="W177" s="116"/>
      <c r="X177" s="116"/>
      <c r="Y177" s="116"/>
    </row>
    <row r="178" spans="1:25" x14ac:dyDescent="0.2">
      <c r="A178" s="109"/>
      <c r="B178" s="110"/>
      <c r="C178" s="136" t="s">
        <v>88</v>
      </c>
      <c r="D178" s="137" t="s">
        <v>186</v>
      </c>
      <c r="E178" s="136" t="s">
        <v>94</v>
      </c>
      <c r="F178" s="84"/>
      <c r="G178" s="136" t="s">
        <v>95</v>
      </c>
      <c r="H178" s="139">
        <v>4</v>
      </c>
      <c r="I178" s="140" t="s">
        <v>24</v>
      </c>
      <c r="J178" s="131" t="s">
        <v>95</v>
      </c>
      <c r="K178" s="86"/>
      <c r="L178" s="58" t="s">
        <v>96</v>
      </c>
      <c r="M178" s="86"/>
      <c r="N178" s="58" t="s">
        <v>96</v>
      </c>
      <c r="O178" s="86"/>
      <c r="P178" s="59" t="s">
        <v>96</v>
      </c>
      <c r="Q178" s="126"/>
      <c r="R178" s="127"/>
      <c r="S178" s="116"/>
      <c r="T178" s="116"/>
      <c r="U178" s="116"/>
      <c r="V178" s="116"/>
      <c r="W178" s="116"/>
      <c r="X178" s="116"/>
      <c r="Y178" s="116"/>
    </row>
    <row r="179" spans="1:25" x14ac:dyDescent="0.2">
      <c r="A179" s="109"/>
      <c r="B179" s="110"/>
      <c r="C179" s="136" t="s">
        <v>142</v>
      </c>
      <c r="D179" s="137" t="s">
        <v>186</v>
      </c>
      <c r="E179" s="136"/>
      <c r="F179" s="138"/>
      <c r="G179" s="136"/>
      <c r="H179" s="139">
        <v>1</v>
      </c>
      <c r="I179" s="140" t="s">
        <v>24</v>
      </c>
      <c r="J179" s="131" t="s">
        <v>95</v>
      </c>
      <c r="K179" s="86"/>
      <c r="L179" s="58" t="s">
        <v>96</v>
      </c>
      <c r="M179" s="86"/>
      <c r="N179" s="58" t="s">
        <v>96</v>
      </c>
      <c r="O179" s="86"/>
      <c r="P179" s="59" t="s">
        <v>96</v>
      </c>
      <c r="Q179" s="126"/>
      <c r="R179" s="127"/>
      <c r="S179" s="116"/>
      <c r="T179" s="116"/>
      <c r="U179" s="116"/>
      <c r="V179" s="116"/>
      <c r="W179" s="116"/>
      <c r="X179" s="116"/>
      <c r="Y179" s="116"/>
    </row>
    <row r="180" spans="1:25" x14ac:dyDescent="0.2">
      <c r="A180" s="109"/>
      <c r="B180" s="110"/>
      <c r="C180" s="136" t="s">
        <v>143</v>
      </c>
      <c r="D180" s="137" t="s">
        <v>207</v>
      </c>
      <c r="E180" s="136"/>
      <c r="F180" s="141"/>
      <c r="G180" s="136"/>
      <c r="H180" s="139">
        <v>9</v>
      </c>
      <c r="I180" s="140" t="s">
        <v>24</v>
      </c>
      <c r="J180" s="131" t="s">
        <v>95</v>
      </c>
      <c r="K180" s="86"/>
      <c r="L180" s="58" t="s">
        <v>96</v>
      </c>
      <c r="M180" s="86"/>
      <c r="N180" s="58" t="s">
        <v>96</v>
      </c>
      <c r="O180" s="86"/>
      <c r="P180" s="59" t="s">
        <v>96</v>
      </c>
      <c r="Q180" s="126"/>
      <c r="R180" s="127"/>
      <c r="S180" s="116"/>
      <c r="T180" s="116"/>
      <c r="U180" s="116"/>
      <c r="V180" s="116"/>
      <c r="W180" s="116"/>
      <c r="X180" s="116"/>
      <c r="Y180" s="116"/>
    </row>
    <row r="181" spans="1:25" x14ac:dyDescent="0.2">
      <c r="A181" s="109"/>
      <c r="B181" s="110"/>
      <c r="C181" s="136" t="s">
        <v>148</v>
      </c>
      <c r="D181" s="137" t="s">
        <v>207</v>
      </c>
      <c r="E181" s="136"/>
      <c r="F181" s="141"/>
      <c r="G181" s="136"/>
      <c r="H181" s="139">
        <v>2.5</v>
      </c>
      <c r="I181" s="140" t="s">
        <v>24</v>
      </c>
      <c r="J181" s="131" t="s">
        <v>95</v>
      </c>
      <c r="K181" s="86"/>
      <c r="L181" s="58" t="s">
        <v>96</v>
      </c>
      <c r="M181" s="86"/>
      <c r="N181" s="58" t="s">
        <v>96</v>
      </c>
      <c r="O181" s="86"/>
      <c r="P181" s="59" t="s">
        <v>96</v>
      </c>
      <c r="Q181" s="126"/>
      <c r="R181" s="127"/>
      <c r="S181" s="116"/>
      <c r="T181" s="116"/>
      <c r="U181" s="116"/>
      <c r="V181" s="116"/>
      <c r="W181" s="116"/>
      <c r="X181" s="116"/>
      <c r="Y181" s="116"/>
    </row>
    <row r="182" spans="1:25" x14ac:dyDescent="0.2">
      <c r="A182" s="109"/>
      <c r="B182" s="110"/>
      <c r="C182" s="136" t="s">
        <v>21</v>
      </c>
      <c r="D182" s="137" t="s">
        <v>207</v>
      </c>
      <c r="E182" s="136"/>
      <c r="F182" s="141"/>
      <c r="G182" s="136"/>
      <c r="H182" s="139">
        <v>12</v>
      </c>
      <c r="I182" s="140" t="s">
        <v>24</v>
      </c>
      <c r="J182" s="131" t="s">
        <v>95</v>
      </c>
      <c r="K182" s="86"/>
      <c r="L182" s="58" t="s">
        <v>96</v>
      </c>
      <c r="M182" s="86"/>
      <c r="N182" s="58" t="s">
        <v>96</v>
      </c>
      <c r="O182" s="86"/>
      <c r="P182" s="59" t="s">
        <v>96</v>
      </c>
      <c r="Q182" s="126"/>
      <c r="R182" s="127"/>
      <c r="S182" s="116"/>
      <c r="T182" s="116"/>
      <c r="U182" s="116"/>
      <c r="V182" s="116"/>
      <c r="W182" s="116"/>
      <c r="X182" s="116"/>
      <c r="Y182" s="116"/>
    </row>
    <row r="183" spans="1:25" x14ac:dyDescent="0.2">
      <c r="A183" s="109"/>
      <c r="B183" s="110"/>
      <c r="C183" s="136" t="s">
        <v>144</v>
      </c>
      <c r="D183" s="137" t="s">
        <v>207</v>
      </c>
      <c r="E183" s="136"/>
      <c r="F183" s="141"/>
      <c r="G183" s="136"/>
      <c r="H183" s="139">
        <v>13</v>
      </c>
      <c r="I183" s="140" t="s">
        <v>24</v>
      </c>
      <c r="J183" s="131" t="s">
        <v>95</v>
      </c>
      <c r="K183" s="86"/>
      <c r="L183" s="58" t="s">
        <v>96</v>
      </c>
      <c r="M183" s="86"/>
      <c r="N183" s="58" t="s">
        <v>96</v>
      </c>
      <c r="O183" s="86"/>
      <c r="P183" s="59" t="s">
        <v>96</v>
      </c>
      <c r="Q183" s="126"/>
      <c r="R183" s="127"/>
      <c r="S183" s="116"/>
      <c r="T183" s="116"/>
      <c r="U183" s="116"/>
      <c r="V183" s="116"/>
      <c r="W183" s="116"/>
      <c r="X183" s="116"/>
      <c r="Y183" s="116"/>
    </row>
    <row r="184" spans="1:25" x14ac:dyDescent="0.2">
      <c r="A184" s="109"/>
      <c r="B184" s="110"/>
      <c r="C184" s="136" t="s">
        <v>145</v>
      </c>
      <c r="D184" s="137" t="s">
        <v>186</v>
      </c>
      <c r="E184" s="136"/>
      <c r="F184" s="141"/>
      <c r="G184" s="136"/>
      <c r="H184" s="139">
        <v>19</v>
      </c>
      <c r="I184" s="140" t="s">
        <v>24</v>
      </c>
      <c r="J184" s="131" t="s">
        <v>95</v>
      </c>
      <c r="K184" s="86"/>
      <c r="L184" s="58" t="s">
        <v>96</v>
      </c>
      <c r="M184" s="86"/>
      <c r="N184" s="58" t="s">
        <v>96</v>
      </c>
      <c r="O184" s="86"/>
      <c r="P184" s="59" t="s">
        <v>96</v>
      </c>
      <c r="Q184" s="126"/>
      <c r="R184" s="127"/>
      <c r="S184" s="116"/>
      <c r="T184" s="116"/>
      <c r="U184" s="116"/>
      <c r="V184" s="116"/>
      <c r="W184" s="116"/>
      <c r="X184" s="116"/>
      <c r="Y184" s="116"/>
    </row>
    <row r="185" spans="1:25" x14ac:dyDescent="0.2">
      <c r="A185" s="109"/>
      <c r="B185" s="110"/>
      <c r="C185" s="136" t="s">
        <v>102</v>
      </c>
      <c r="D185" s="137" t="s">
        <v>195</v>
      </c>
      <c r="E185" s="136"/>
      <c r="F185" s="141"/>
      <c r="G185" s="136"/>
      <c r="H185" s="139">
        <v>0.5</v>
      </c>
      <c r="I185" s="140" t="s">
        <v>24</v>
      </c>
      <c r="J185" s="131" t="s">
        <v>95</v>
      </c>
      <c r="K185" s="86"/>
      <c r="L185" s="58" t="s">
        <v>96</v>
      </c>
      <c r="M185" s="86"/>
      <c r="N185" s="58" t="s">
        <v>96</v>
      </c>
      <c r="O185" s="86"/>
      <c r="P185" s="59" t="s">
        <v>96</v>
      </c>
      <c r="Q185" s="126"/>
      <c r="R185" s="127"/>
      <c r="S185" s="116"/>
      <c r="T185" s="116"/>
      <c r="U185" s="116"/>
      <c r="V185" s="116"/>
      <c r="W185" s="116"/>
      <c r="X185" s="116"/>
      <c r="Y185" s="116"/>
    </row>
    <row r="186" spans="1:25" x14ac:dyDescent="0.2">
      <c r="A186" s="109"/>
      <c r="B186" s="110"/>
      <c r="C186" s="136" t="s">
        <v>103</v>
      </c>
      <c r="D186" s="137" t="s">
        <v>186</v>
      </c>
      <c r="E186" s="136"/>
      <c r="F186" s="141"/>
      <c r="G186" s="136"/>
      <c r="H186" s="123">
        <v>1.4</v>
      </c>
      <c r="I186" s="140" t="s">
        <v>24</v>
      </c>
      <c r="J186" s="131" t="s">
        <v>95</v>
      </c>
      <c r="K186" s="86"/>
      <c r="L186" s="58" t="s">
        <v>96</v>
      </c>
      <c r="M186" s="86"/>
      <c r="N186" s="58" t="s">
        <v>96</v>
      </c>
      <c r="O186" s="86"/>
      <c r="P186" s="59" t="s">
        <v>96</v>
      </c>
      <c r="Q186" s="126"/>
      <c r="R186" s="127"/>
      <c r="S186" s="116"/>
      <c r="T186" s="116"/>
      <c r="U186" s="116"/>
      <c r="V186" s="116"/>
      <c r="W186" s="116"/>
      <c r="X186" s="116"/>
      <c r="Y186" s="116"/>
    </row>
    <row r="187" spans="1:25" x14ac:dyDescent="0.2">
      <c r="A187" s="109"/>
      <c r="B187" s="110" t="s">
        <v>137</v>
      </c>
      <c r="C187" s="208"/>
      <c r="D187" s="209"/>
      <c r="E187" s="209"/>
      <c r="F187" s="209"/>
      <c r="G187" s="136"/>
      <c r="H187" s="84"/>
      <c r="I187" s="56" t="s">
        <v>24</v>
      </c>
      <c r="J187" s="131" t="s">
        <v>95</v>
      </c>
      <c r="K187" s="86"/>
      <c r="L187" s="58" t="s">
        <v>96</v>
      </c>
      <c r="M187" s="86"/>
      <c r="N187" s="58" t="s">
        <v>96</v>
      </c>
      <c r="O187" s="86"/>
      <c r="P187" s="59" t="s">
        <v>96</v>
      </c>
      <c r="Q187" s="126"/>
      <c r="R187" s="127"/>
      <c r="S187" s="116"/>
      <c r="T187" s="116"/>
      <c r="U187" s="116"/>
      <c r="V187" s="116"/>
      <c r="W187" s="116"/>
      <c r="X187" s="116"/>
      <c r="Y187" s="116"/>
    </row>
    <row r="188" spans="1:25" ht="13.5" thickBot="1" x14ac:dyDescent="0.25">
      <c r="A188" s="109"/>
      <c r="B188" s="110" t="s">
        <v>137</v>
      </c>
      <c r="C188" s="208"/>
      <c r="D188" s="209"/>
      <c r="E188" s="209"/>
      <c r="F188" s="209"/>
      <c r="G188" s="136"/>
      <c r="H188" s="84"/>
      <c r="I188" s="56" t="s">
        <v>24</v>
      </c>
      <c r="J188" s="131" t="s">
        <v>95</v>
      </c>
      <c r="K188" s="86"/>
      <c r="L188" s="58" t="s">
        <v>96</v>
      </c>
      <c r="M188" s="86"/>
      <c r="N188" s="58" t="s">
        <v>96</v>
      </c>
      <c r="O188" s="86"/>
      <c r="P188" s="59" t="s">
        <v>96</v>
      </c>
      <c r="Q188" s="126"/>
      <c r="R188" s="127"/>
      <c r="S188" s="116"/>
      <c r="T188" s="116"/>
      <c r="U188" s="116"/>
      <c r="V188" s="116"/>
      <c r="W188" s="116"/>
      <c r="X188" s="116"/>
      <c r="Y188" s="116"/>
    </row>
    <row r="189" spans="1:25" ht="13.5" thickBot="1" x14ac:dyDescent="0.25">
      <c r="A189" s="109"/>
      <c r="B189" s="110"/>
      <c r="C189" s="116"/>
      <c r="D189" s="120"/>
      <c r="E189" s="121"/>
      <c r="F189" s="122"/>
      <c r="H189" s="123"/>
      <c r="I189" s="125"/>
      <c r="J189" s="122"/>
      <c r="K189" s="48">
        <f>(F166*H166*K166)+(H167*K167)+(F168*H168*K168)+(H169*K169)+(F171*H171*K171)+(H172*K172)+(F173*H173*K173)+(F174*H174*K174)+(H175*K175)+(H176*K176)+(H177*K177)+(F178*H178*K178)+(H179*K179)+(H180*K180)+(H181*K181)+(H182*K182)+(H183*K183)+(H184*K184)+(H185*K185)+(H186*K186)+(H187*K187)+(H188*K188)</f>
        <v>0</v>
      </c>
      <c r="L189" s="49" t="s">
        <v>152</v>
      </c>
      <c r="M189" s="48">
        <f>(H166*F166*M166)+(H167*M167)+(H168*F168*M168)+(H169*M169)+(F171*H171*M171)+(H172*M172)+(H173*F173*M173)+(H174*F174*M174)+(H175*M175)+(H176*M176)+(H177*M177)+(F178*H178*M178)+(H179*M179)+(H180*M180)+(H181*M181)+(H182*M182)+(H183*M183)+(H184*M184)+(H185*M185)+(H186*M186)+(H187*M187)+(H188*M188)</f>
        <v>0</v>
      </c>
      <c r="N189" s="49" t="s">
        <v>152</v>
      </c>
      <c r="O189" s="48">
        <f>(F166*H166*O166)+(H167*O167)+(F168*H168*O168)+(H169*O169)+(F171*H171*O171)+(H172*O172)+(F173*H173*O173)+(F174*H174*O174)+(H175*O175)+(H176*O176)+(H177*O177)+(F178*H178*O178)+(H179*O179)+(H180*O180)+(H181*O181)+(H182*O182)+(H183*O183)+(H184*O184)+(H185*O185)+(H186*O186)+(H187*O187)+(H188*O188)</f>
        <v>0</v>
      </c>
      <c r="P189" s="49" t="s">
        <v>152</v>
      </c>
      <c r="Q189" s="129">
        <f>K189+M189+O189</f>
        <v>0</v>
      </c>
      <c r="R189" s="132" t="s">
        <v>153</v>
      </c>
      <c r="S189" s="133" t="s">
        <v>158</v>
      </c>
      <c r="T189" s="116"/>
      <c r="U189" s="116"/>
      <c r="V189" s="116"/>
      <c r="W189" s="116"/>
      <c r="X189" s="116"/>
      <c r="Y189" s="116"/>
    </row>
    <row r="190" spans="1:25" x14ac:dyDescent="0.2">
      <c r="A190" s="109"/>
      <c r="B190" s="110"/>
      <c r="C190" s="116"/>
      <c r="D190" s="120"/>
      <c r="E190" s="121"/>
      <c r="F190" s="122"/>
      <c r="H190" s="123"/>
      <c r="I190" s="125"/>
      <c r="J190" s="122"/>
      <c r="K190" s="126"/>
      <c r="L190" s="126"/>
      <c r="M190" s="126"/>
      <c r="N190" s="126"/>
      <c r="O190" s="126"/>
      <c r="P190" s="126"/>
      <c r="Q190" s="126"/>
      <c r="R190" s="127"/>
      <c r="S190" s="116"/>
      <c r="T190" s="116"/>
      <c r="U190" s="116"/>
      <c r="V190" s="116"/>
      <c r="W190" s="116"/>
      <c r="X190" s="116"/>
      <c r="Y190" s="116"/>
    </row>
    <row r="191" spans="1:25" ht="12.75" hidden="1" customHeight="1" x14ac:dyDescent="0.2">
      <c r="A191" s="109"/>
      <c r="B191" s="110"/>
      <c r="C191" s="116"/>
      <c r="D191" s="120"/>
      <c r="E191" s="121"/>
      <c r="F191" s="122"/>
      <c r="H191" s="123"/>
      <c r="I191" s="125"/>
      <c r="J191" s="122"/>
      <c r="K191" s="129" t="s">
        <v>134</v>
      </c>
      <c r="L191" s="129"/>
      <c r="M191" s="129" t="s">
        <v>135</v>
      </c>
      <c r="N191" s="129"/>
      <c r="O191" s="129" t="s">
        <v>136</v>
      </c>
      <c r="P191" s="126"/>
      <c r="Q191" s="126"/>
      <c r="R191" s="127"/>
      <c r="S191" s="116"/>
      <c r="T191" s="116"/>
      <c r="U191" s="116"/>
      <c r="V191" s="116"/>
      <c r="W191" s="116"/>
      <c r="X191" s="116"/>
      <c r="Y191" s="116"/>
    </row>
    <row r="192" spans="1:25" ht="12.75" hidden="1" customHeight="1" x14ac:dyDescent="0.2">
      <c r="A192" s="109" t="s">
        <v>120</v>
      </c>
      <c r="B192" s="110"/>
      <c r="C192" s="116" t="s">
        <v>112</v>
      </c>
      <c r="D192" s="120"/>
      <c r="E192" s="125" t="s">
        <v>110</v>
      </c>
      <c r="F192" s="122" t="s">
        <v>114</v>
      </c>
      <c r="G192" s="121" t="s">
        <v>95</v>
      </c>
      <c r="H192" s="123">
        <v>2.2000000000000002</v>
      </c>
      <c r="I192" s="125" t="s">
        <v>117</v>
      </c>
      <c r="J192" s="122" t="s">
        <v>95</v>
      </c>
      <c r="K192" s="126"/>
      <c r="L192" s="126" t="s">
        <v>97</v>
      </c>
      <c r="M192" s="126"/>
      <c r="N192" s="126" t="s">
        <v>97</v>
      </c>
      <c r="O192" s="126"/>
      <c r="P192" s="126" t="s">
        <v>97</v>
      </c>
      <c r="Q192" s="126">
        <f t="shared" ref="Q192:Q197" si="0">H192*K192</f>
        <v>0</v>
      </c>
      <c r="R192" s="127" t="s">
        <v>98</v>
      </c>
      <c r="S192" s="116"/>
      <c r="T192" s="116"/>
      <c r="U192" s="116"/>
      <c r="V192" s="116"/>
      <c r="W192" s="116"/>
      <c r="X192" s="116"/>
      <c r="Y192" s="116"/>
    </row>
    <row r="193" spans="1:25" ht="12.75" hidden="1" customHeight="1" x14ac:dyDescent="0.2">
      <c r="A193" s="109"/>
      <c r="B193" s="110"/>
      <c r="C193" s="116" t="s">
        <v>112</v>
      </c>
      <c r="D193" s="120"/>
      <c r="E193" s="125" t="s">
        <v>110</v>
      </c>
      <c r="F193" s="122" t="s">
        <v>111</v>
      </c>
      <c r="G193" s="121" t="s">
        <v>95</v>
      </c>
      <c r="H193" s="123">
        <v>2.5</v>
      </c>
      <c r="I193" s="125" t="s">
        <v>117</v>
      </c>
      <c r="J193" s="122" t="s">
        <v>95</v>
      </c>
      <c r="K193" s="126"/>
      <c r="L193" s="126" t="s">
        <v>97</v>
      </c>
      <c r="M193" s="126"/>
      <c r="N193" s="126" t="s">
        <v>97</v>
      </c>
      <c r="O193" s="126"/>
      <c r="P193" s="126" t="s">
        <v>97</v>
      </c>
      <c r="Q193" s="126">
        <f t="shared" si="0"/>
        <v>0</v>
      </c>
      <c r="R193" s="127" t="s">
        <v>98</v>
      </c>
      <c r="S193" s="116"/>
      <c r="T193" s="116"/>
      <c r="U193" s="116"/>
      <c r="V193" s="116"/>
      <c r="W193" s="116"/>
      <c r="X193" s="116"/>
      <c r="Y193" s="116"/>
    </row>
    <row r="194" spans="1:25" ht="12.75" hidden="1" customHeight="1" x14ac:dyDescent="0.2">
      <c r="A194" s="109"/>
      <c r="B194" s="110"/>
      <c r="C194" s="116" t="s">
        <v>113</v>
      </c>
      <c r="D194" s="120"/>
      <c r="E194" s="125" t="s">
        <v>110</v>
      </c>
      <c r="F194" s="122" t="s">
        <v>114</v>
      </c>
      <c r="G194" s="121" t="s">
        <v>95</v>
      </c>
      <c r="H194" s="123">
        <v>2.4</v>
      </c>
      <c r="I194" s="125" t="s">
        <v>117</v>
      </c>
      <c r="J194" s="122" t="s">
        <v>95</v>
      </c>
      <c r="K194" s="126"/>
      <c r="L194" s="126" t="s">
        <v>97</v>
      </c>
      <c r="M194" s="126"/>
      <c r="N194" s="126" t="s">
        <v>97</v>
      </c>
      <c r="O194" s="126"/>
      <c r="P194" s="126" t="s">
        <v>97</v>
      </c>
      <c r="Q194" s="126">
        <f t="shared" si="0"/>
        <v>0</v>
      </c>
      <c r="R194" s="127" t="s">
        <v>98</v>
      </c>
      <c r="S194" s="116"/>
      <c r="T194" s="116"/>
      <c r="U194" s="116"/>
      <c r="V194" s="116"/>
      <c r="W194" s="116"/>
      <c r="X194" s="116"/>
      <c r="Y194" s="116"/>
    </row>
    <row r="195" spans="1:25" ht="12.75" hidden="1" customHeight="1" x14ac:dyDescent="0.2">
      <c r="A195" s="109"/>
      <c r="B195" s="110"/>
      <c r="C195" s="116" t="s">
        <v>113</v>
      </c>
      <c r="D195" s="120"/>
      <c r="E195" s="125" t="s">
        <v>110</v>
      </c>
      <c r="F195" s="122" t="s">
        <v>111</v>
      </c>
      <c r="G195" s="121" t="s">
        <v>95</v>
      </c>
      <c r="H195" s="123">
        <v>2.7</v>
      </c>
      <c r="I195" s="125" t="s">
        <v>117</v>
      </c>
      <c r="J195" s="122" t="s">
        <v>95</v>
      </c>
      <c r="K195" s="126"/>
      <c r="L195" s="126" t="s">
        <v>97</v>
      </c>
      <c r="M195" s="126"/>
      <c r="N195" s="126" t="s">
        <v>97</v>
      </c>
      <c r="O195" s="126"/>
      <c r="P195" s="126" t="s">
        <v>97</v>
      </c>
      <c r="Q195" s="126">
        <f t="shared" si="0"/>
        <v>0</v>
      </c>
      <c r="R195" s="127" t="s">
        <v>98</v>
      </c>
      <c r="S195" s="116"/>
      <c r="T195" s="116"/>
      <c r="U195" s="116"/>
      <c r="V195" s="116"/>
      <c r="W195" s="116"/>
      <c r="X195" s="116"/>
      <c r="Y195" s="116"/>
    </row>
    <row r="196" spans="1:25" ht="12.75" hidden="1" customHeight="1" x14ac:dyDescent="0.2">
      <c r="A196" s="109"/>
      <c r="B196" s="110"/>
      <c r="C196" s="116" t="s">
        <v>113</v>
      </c>
      <c r="D196" s="120"/>
      <c r="E196" s="125" t="s">
        <v>110</v>
      </c>
      <c r="F196" s="122" t="s">
        <v>115</v>
      </c>
      <c r="G196" s="121" t="s">
        <v>95</v>
      </c>
      <c r="H196" s="123">
        <v>2.9</v>
      </c>
      <c r="I196" s="125" t="s">
        <v>117</v>
      </c>
      <c r="J196" s="122" t="s">
        <v>95</v>
      </c>
      <c r="K196" s="126"/>
      <c r="L196" s="126" t="s">
        <v>97</v>
      </c>
      <c r="M196" s="126"/>
      <c r="N196" s="126" t="s">
        <v>97</v>
      </c>
      <c r="O196" s="126"/>
      <c r="P196" s="126" t="s">
        <v>97</v>
      </c>
      <c r="Q196" s="126">
        <f t="shared" si="0"/>
        <v>0</v>
      </c>
      <c r="R196" s="127" t="s">
        <v>98</v>
      </c>
      <c r="S196" s="116"/>
      <c r="T196" s="116"/>
      <c r="U196" s="116"/>
      <c r="V196" s="116"/>
      <c r="W196" s="116"/>
      <c r="X196" s="116"/>
      <c r="Y196" s="116"/>
    </row>
    <row r="197" spans="1:25" ht="12.75" hidden="1" customHeight="1" x14ac:dyDescent="0.2">
      <c r="A197" s="109"/>
      <c r="B197" s="110"/>
      <c r="C197" s="116" t="s">
        <v>113</v>
      </c>
      <c r="D197" s="120"/>
      <c r="E197" s="125" t="s">
        <v>110</v>
      </c>
      <c r="F197" s="122" t="s">
        <v>116</v>
      </c>
      <c r="G197" s="121" t="s">
        <v>95</v>
      </c>
      <c r="H197" s="123">
        <v>3.3</v>
      </c>
      <c r="I197" s="125" t="s">
        <v>117</v>
      </c>
      <c r="J197" s="122" t="s">
        <v>95</v>
      </c>
      <c r="K197" s="126"/>
      <c r="L197" s="126" t="s">
        <v>97</v>
      </c>
      <c r="M197" s="126"/>
      <c r="N197" s="126" t="s">
        <v>97</v>
      </c>
      <c r="O197" s="126"/>
      <c r="P197" s="126" t="s">
        <v>97</v>
      </c>
      <c r="Q197" s="126">
        <f t="shared" si="0"/>
        <v>0</v>
      </c>
      <c r="R197" s="127" t="s">
        <v>98</v>
      </c>
      <c r="S197" s="116"/>
      <c r="T197" s="116"/>
      <c r="U197" s="116"/>
      <c r="V197" s="116"/>
      <c r="W197" s="116"/>
      <c r="X197" s="116"/>
      <c r="Y197" s="116"/>
    </row>
    <row r="198" spans="1:25" ht="12.75" hidden="1" customHeight="1" x14ac:dyDescent="0.2">
      <c r="A198" s="109"/>
      <c r="B198" s="110"/>
      <c r="C198" s="116" t="s">
        <v>118</v>
      </c>
      <c r="D198" s="120"/>
      <c r="E198" s="125" t="s">
        <v>110</v>
      </c>
      <c r="F198" s="122" t="s">
        <v>111</v>
      </c>
      <c r="G198" s="121" t="s">
        <v>95</v>
      </c>
      <c r="H198" s="123">
        <v>3.3</v>
      </c>
      <c r="I198" s="125" t="s">
        <v>117</v>
      </c>
      <c r="J198" s="122" t="s">
        <v>95</v>
      </c>
      <c r="K198" s="126"/>
      <c r="L198" s="126" t="s">
        <v>97</v>
      </c>
      <c r="M198" s="126"/>
      <c r="N198" s="126" t="s">
        <v>97</v>
      </c>
      <c r="O198" s="126"/>
      <c r="P198" s="126" t="s">
        <v>97</v>
      </c>
      <c r="Q198" s="126">
        <f t="shared" ref="Q198:Q203" si="1">H198*K198</f>
        <v>0</v>
      </c>
      <c r="R198" s="127" t="s">
        <v>98</v>
      </c>
      <c r="S198" s="116"/>
      <c r="T198" s="116"/>
      <c r="U198" s="116"/>
      <c r="V198" s="116"/>
      <c r="W198" s="116"/>
      <c r="X198" s="116"/>
      <c r="Y198" s="116"/>
    </row>
    <row r="199" spans="1:25" ht="12.75" hidden="1" customHeight="1" x14ac:dyDescent="0.2">
      <c r="A199" s="109"/>
      <c r="B199" s="110"/>
      <c r="C199" s="116" t="s">
        <v>118</v>
      </c>
      <c r="D199" s="120"/>
      <c r="E199" s="125" t="s">
        <v>110</v>
      </c>
      <c r="F199" s="122" t="s">
        <v>115</v>
      </c>
      <c r="G199" s="121" t="s">
        <v>95</v>
      </c>
      <c r="H199" s="123">
        <v>3.5</v>
      </c>
      <c r="I199" s="125" t="s">
        <v>117</v>
      </c>
      <c r="J199" s="122" t="s">
        <v>95</v>
      </c>
      <c r="K199" s="126"/>
      <c r="L199" s="126" t="s">
        <v>97</v>
      </c>
      <c r="M199" s="126"/>
      <c r="N199" s="126" t="s">
        <v>97</v>
      </c>
      <c r="O199" s="126"/>
      <c r="P199" s="126" t="s">
        <v>97</v>
      </c>
      <c r="Q199" s="126">
        <f t="shared" si="1"/>
        <v>0</v>
      </c>
      <c r="R199" s="127" t="s">
        <v>98</v>
      </c>
      <c r="S199" s="116"/>
      <c r="T199" s="116"/>
      <c r="U199" s="116"/>
      <c r="V199" s="116"/>
      <c r="W199" s="116"/>
      <c r="X199" s="116"/>
      <c r="Y199" s="116"/>
    </row>
    <row r="200" spans="1:25" ht="12.75" hidden="1" customHeight="1" x14ac:dyDescent="0.2">
      <c r="A200" s="109"/>
      <c r="B200" s="110"/>
      <c r="C200" s="116" t="s">
        <v>118</v>
      </c>
      <c r="D200" s="120"/>
      <c r="E200" s="125" t="s">
        <v>110</v>
      </c>
      <c r="F200" s="122" t="s">
        <v>116</v>
      </c>
      <c r="G200" s="121" t="s">
        <v>95</v>
      </c>
      <c r="H200" s="123">
        <v>3.8</v>
      </c>
      <c r="I200" s="125" t="s">
        <v>117</v>
      </c>
      <c r="J200" s="122" t="s">
        <v>95</v>
      </c>
      <c r="K200" s="126"/>
      <c r="L200" s="126" t="s">
        <v>97</v>
      </c>
      <c r="M200" s="126"/>
      <c r="N200" s="126" t="s">
        <v>97</v>
      </c>
      <c r="O200" s="126"/>
      <c r="P200" s="126" t="s">
        <v>97</v>
      </c>
      <c r="Q200" s="126">
        <f t="shared" si="1"/>
        <v>0</v>
      </c>
      <c r="R200" s="127" t="s">
        <v>98</v>
      </c>
      <c r="S200" s="116"/>
      <c r="T200" s="116"/>
      <c r="U200" s="116"/>
      <c r="V200" s="116"/>
      <c r="W200" s="116"/>
      <c r="X200" s="116"/>
      <c r="Y200" s="116"/>
    </row>
    <row r="201" spans="1:25" ht="12.75" hidden="1" customHeight="1" x14ac:dyDescent="0.2">
      <c r="A201" s="109"/>
      <c r="B201" s="110"/>
      <c r="C201" s="116" t="s">
        <v>119</v>
      </c>
      <c r="D201" s="120"/>
      <c r="E201" s="125" t="s">
        <v>110</v>
      </c>
      <c r="F201" s="122" t="s">
        <v>111</v>
      </c>
      <c r="G201" s="121" t="s">
        <v>95</v>
      </c>
      <c r="H201" s="123">
        <v>4.7</v>
      </c>
      <c r="I201" s="125" t="s">
        <v>117</v>
      </c>
      <c r="J201" s="122" t="s">
        <v>95</v>
      </c>
      <c r="K201" s="126"/>
      <c r="L201" s="126" t="s">
        <v>97</v>
      </c>
      <c r="M201" s="126"/>
      <c r="N201" s="126" t="s">
        <v>97</v>
      </c>
      <c r="O201" s="126"/>
      <c r="P201" s="126" t="s">
        <v>97</v>
      </c>
      <c r="Q201" s="126">
        <f t="shared" si="1"/>
        <v>0</v>
      </c>
      <c r="R201" s="127" t="s">
        <v>98</v>
      </c>
      <c r="S201" s="116"/>
      <c r="T201" s="116"/>
      <c r="U201" s="116"/>
      <c r="V201" s="116"/>
      <c r="W201" s="116"/>
      <c r="X201" s="116"/>
      <c r="Y201" s="116"/>
    </row>
    <row r="202" spans="1:25" ht="12.75" hidden="1" customHeight="1" x14ac:dyDescent="0.2">
      <c r="A202" s="109"/>
      <c r="B202" s="110"/>
      <c r="C202" s="116" t="s">
        <v>119</v>
      </c>
      <c r="D202" s="120"/>
      <c r="E202" s="125" t="s">
        <v>110</v>
      </c>
      <c r="F202" s="122" t="s">
        <v>115</v>
      </c>
      <c r="G202" s="121" t="s">
        <v>95</v>
      </c>
      <c r="H202" s="123">
        <v>5</v>
      </c>
      <c r="I202" s="125" t="s">
        <v>117</v>
      </c>
      <c r="J202" s="122" t="s">
        <v>95</v>
      </c>
      <c r="K202" s="126"/>
      <c r="L202" s="126" t="s">
        <v>97</v>
      </c>
      <c r="M202" s="126"/>
      <c r="N202" s="126" t="s">
        <v>97</v>
      </c>
      <c r="O202" s="126"/>
      <c r="P202" s="126" t="s">
        <v>97</v>
      </c>
      <c r="Q202" s="126">
        <f t="shared" si="1"/>
        <v>0</v>
      </c>
      <c r="R202" s="127" t="s">
        <v>98</v>
      </c>
      <c r="S202" s="116"/>
      <c r="T202" s="116"/>
      <c r="U202" s="116"/>
      <c r="V202" s="116"/>
      <c r="W202" s="116"/>
      <c r="X202" s="116"/>
      <c r="Y202" s="116"/>
    </row>
    <row r="203" spans="1:25" ht="12.75" hidden="1" customHeight="1" x14ac:dyDescent="0.2">
      <c r="A203" s="109"/>
      <c r="B203" s="110"/>
      <c r="C203" s="116" t="s">
        <v>119</v>
      </c>
      <c r="D203" s="120"/>
      <c r="E203" s="125" t="s">
        <v>110</v>
      </c>
      <c r="F203" s="122" t="s">
        <v>116</v>
      </c>
      <c r="G203" s="121" t="s">
        <v>95</v>
      </c>
      <c r="H203" s="123">
        <v>5.3</v>
      </c>
      <c r="I203" s="125" t="s">
        <v>117</v>
      </c>
      <c r="J203" s="122" t="s">
        <v>95</v>
      </c>
      <c r="K203" s="126"/>
      <c r="L203" s="126" t="s">
        <v>97</v>
      </c>
      <c r="M203" s="126"/>
      <c r="N203" s="126" t="s">
        <v>97</v>
      </c>
      <c r="O203" s="126"/>
      <c r="P203" s="126" t="s">
        <v>97</v>
      </c>
      <c r="Q203" s="126">
        <f t="shared" si="1"/>
        <v>0</v>
      </c>
      <c r="R203" s="127" t="s">
        <v>98</v>
      </c>
      <c r="S203" s="116"/>
      <c r="T203" s="116"/>
      <c r="U203" s="116"/>
      <c r="V203" s="116"/>
      <c r="W203" s="116"/>
      <c r="X203" s="116"/>
      <c r="Y203" s="116"/>
    </row>
    <row r="204" spans="1:25" ht="12.75" hidden="1" customHeight="1" x14ac:dyDescent="0.2">
      <c r="A204" s="109" t="s">
        <v>127</v>
      </c>
      <c r="B204" s="110"/>
      <c r="C204" s="116" t="s">
        <v>126</v>
      </c>
      <c r="D204" s="120"/>
      <c r="E204" s="125" t="s">
        <v>110</v>
      </c>
      <c r="F204" s="122" t="s">
        <v>121</v>
      </c>
      <c r="G204" s="121" t="s">
        <v>95</v>
      </c>
      <c r="H204" s="123">
        <v>2.8</v>
      </c>
      <c r="I204" s="125" t="s">
        <v>50</v>
      </c>
      <c r="J204" s="122" t="s">
        <v>95</v>
      </c>
      <c r="K204" s="126"/>
      <c r="L204" s="126" t="s">
        <v>97</v>
      </c>
      <c r="M204" s="126"/>
      <c r="N204" s="126" t="s">
        <v>97</v>
      </c>
      <c r="O204" s="126"/>
      <c r="P204" s="126" t="s">
        <v>97</v>
      </c>
      <c r="Q204" s="126">
        <f t="shared" ref="Q204:Q212" si="2">H204*K204</f>
        <v>0</v>
      </c>
      <c r="R204" s="127" t="s">
        <v>98</v>
      </c>
      <c r="S204" s="116"/>
      <c r="T204" s="116"/>
      <c r="U204" s="116"/>
      <c r="V204" s="116"/>
      <c r="W204" s="116"/>
      <c r="X204" s="116"/>
      <c r="Y204" s="116"/>
    </row>
    <row r="205" spans="1:25" ht="12.75" hidden="1" customHeight="1" x14ac:dyDescent="0.2">
      <c r="A205" s="109"/>
      <c r="B205" s="110"/>
      <c r="C205" s="116" t="s">
        <v>126</v>
      </c>
      <c r="D205" s="120"/>
      <c r="E205" s="125" t="s">
        <v>110</v>
      </c>
      <c r="F205" s="122" t="s">
        <v>122</v>
      </c>
      <c r="G205" s="121" t="s">
        <v>95</v>
      </c>
      <c r="H205" s="123">
        <v>3.7</v>
      </c>
      <c r="I205" s="125" t="s">
        <v>50</v>
      </c>
      <c r="J205" s="122" t="s">
        <v>95</v>
      </c>
      <c r="K205" s="126"/>
      <c r="L205" s="126" t="s">
        <v>97</v>
      </c>
      <c r="M205" s="126"/>
      <c r="N205" s="126" t="s">
        <v>97</v>
      </c>
      <c r="O205" s="126"/>
      <c r="P205" s="126" t="s">
        <v>97</v>
      </c>
      <c r="Q205" s="126">
        <f t="shared" si="2"/>
        <v>0</v>
      </c>
      <c r="R205" s="127" t="s">
        <v>98</v>
      </c>
      <c r="S205" s="116"/>
      <c r="T205" s="116"/>
      <c r="U205" s="116"/>
      <c r="V205" s="116"/>
      <c r="W205" s="116"/>
      <c r="X205" s="116"/>
      <c r="Y205" s="116"/>
    </row>
    <row r="206" spans="1:25" ht="12.75" hidden="1" customHeight="1" x14ac:dyDescent="0.2">
      <c r="A206" s="109"/>
      <c r="B206" s="110"/>
      <c r="C206" s="116" t="s">
        <v>126</v>
      </c>
      <c r="D206" s="120"/>
      <c r="E206" s="125" t="s">
        <v>110</v>
      </c>
      <c r="F206" s="122" t="s">
        <v>123</v>
      </c>
      <c r="G206" s="121" t="s">
        <v>95</v>
      </c>
      <c r="H206" s="123">
        <v>4.7</v>
      </c>
      <c r="I206" s="125" t="s">
        <v>50</v>
      </c>
      <c r="J206" s="122" t="s">
        <v>95</v>
      </c>
      <c r="K206" s="126"/>
      <c r="L206" s="126" t="s">
        <v>97</v>
      </c>
      <c r="M206" s="126"/>
      <c r="N206" s="126" t="s">
        <v>97</v>
      </c>
      <c r="O206" s="126"/>
      <c r="P206" s="126" t="s">
        <v>97</v>
      </c>
      <c r="Q206" s="126">
        <f t="shared" si="2"/>
        <v>0</v>
      </c>
      <c r="R206" s="127" t="s">
        <v>98</v>
      </c>
      <c r="S206" s="116"/>
      <c r="T206" s="116"/>
      <c r="U206" s="116"/>
      <c r="V206" s="116"/>
      <c r="W206" s="116"/>
      <c r="X206" s="116"/>
      <c r="Y206" s="116"/>
    </row>
    <row r="207" spans="1:25" ht="12.75" hidden="1" customHeight="1" x14ac:dyDescent="0.2">
      <c r="A207" s="109"/>
      <c r="B207" s="110"/>
      <c r="C207" s="116" t="s">
        <v>126</v>
      </c>
      <c r="D207" s="120"/>
      <c r="E207" s="125" t="s">
        <v>110</v>
      </c>
      <c r="F207" s="122" t="s">
        <v>114</v>
      </c>
      <c r="G207" s="121" t="s">
        <v>95</v>
      </c>
      <c r="H207" s="123">
        <v>4.8</v>
      </c>
      <c r="I207" s="125" t="s">
        <v>50</v>
      </c>
      <c r="J207" s="122" t="s">
        <v>95</v>
      </c>
      <c r="K207" s="126"/>
      <c r="L207" s="126" t="s">
        <v>97</v>
      </c>
      <c r="M207" s="126"/>
      <c r="N207" s="126" t="s">
        <v>97</v>
      </c>
      <c r="O207" s="126"/>
      <c r="P207" s="126" t="s">
        <v>97</v>
      </c>
      <c r="Q207" s="126">
        <f t="shared" si="2"/>
        <v>0</v>
      </c>
      <c r="R207" s="127" t="s">
        <v>98</v>
      </c>
      <c r="S207" s="116"/>
      <c r="T207" s="116"/>
      <c r="U207" s="116"/>
      <c r="V207" s="116"/>
      <c r="W207" s="116"/>
      <c r="X207" s="116"/>
      <c r="Y207" s="116"/>
    </row>
    <row r="208" spans="1:25" ht="12.75" hidden="1" customHeight="1" x14ac:dyDescent="0.2">
      <c r="A208" s="109"/>
      <c r="B208" s="110"/>
      <c r="C208" s="116" t="s">
        <v>126</v>
      </c>
      <c r="D208" s="120"/>
      <c r="E208" s="125" t="s">
        <v>110</v>
      </c>
      <c r="F208" s="122" t="s">
        <v>124</v>
      </c>
      <c r="G208" s="121" t="s">
        <v>95</v>
      </c>
      <c r="H208" s="123">
        <v>5.7</v>
      </c>
      <c r="I208" s="125" t="s">
        <v>50</v>
      </c>
      <c r="J208" s="122" t="s">
        <v>95</v>
      </c>
      <c r="K208" s="126"/>
      <c r="L208" s="126" t="s">
        <v>97</v>
      </c>
      <c r="M208" s="126"/>
      <c r="N208" s="126" t="s">
        <v>97</v>
      </c>
      <c r="O208" s="126"/>
      <c r="P208" s="126" t="s">
        <v>97</v>
      </c>
      <c r="Q208" s="126">
        <f t="shared" si="2"/>
        <v>0</v>
      </c>
      <c r="R208" s="127" t="s">
        <v>98</v>
      </c>
      <c r="S208" s="116"/>
      <c r="T208" s="116"/>
      <c r="U208" s="116"/>
      <c r="V208" s="116"/>
      <c r="W208" s="116"/>
      <c r="X208" s="116"/>
      <c r="Y208" s="116"/>
    </row>
    <row r="209" spans="1:25" ht="12.75" hidden="1" customHeight="1" x14ac:dyDescent="0.2">
      <c r="A209" s="109"/>
      <c r="B209" s="110"/>
      <c r="C209" s="116" t="s">
        <v>126</v>
      </c>
      <c r="D209" s="120"/>
      <c r="E209" s="125" t="s">
        <v>110</v>
      </c>
      <c r="F209" s="122" t="s">
        <v>111</v>
      </c>
      <c r="G209" s="121" t="s">
        <v>95</v>
      </c>
      <c r="H209" s="123">
        <v>6</v>
      </c>
      <c r="I209" s="125" t="s">
        <v>50</v>
      </c>
      <c r="J209" s="122" t="s">
        <v>95</v>
      </c>
      <c r="K209" s="126"/>
      <c r="L209" s="126" t="s">
        <v>97</v>
      </c>
      <c r="M209" s="126"/>
      <c r="N209" s="126" t="s">
        <v>97</v>
      </c>
      <c r="O209" s="126"/>
      <c r="P209" s="126" t="s">
        <v>97</v>
      </c>
      <c r="Q209" s="126">
        <f t="shared" si="2"/>
        <v>0</v>
      </c>
      <c r="R209" s="127" t="s">
        <v>98</v>
      </c>
      <c r="S209" s="116"/>
      <c r="T209" s="116"/>
      <c r="U209" s="116"/>
      <c r="V209" s="116"/>
      <c r="W209" s="116"/>
      <c r="X209" s="116"/>
      <c r="Y209" s="116"/>
    </row>
    <row r="210" spans="1:25" ht="12.75" hidden="1" customHeight="1" x14ac:dyDescent="0.2">
      <c r="A210" s="109"/>
      <c r="B210" s="110"/>
      <c r="C210" s="116" t="s">
        <v>126</v>
      </c>
      <c r="D210" s="120"/>
      <c r="E210" s="125" t="s">
        <v>110</v>
      </c>
      <c r="F210" s="122" t="s">
        <v>115</v>
      </c>
      <c r="G210" s="121" t="s">
        <v>95</v>
      </c>
      <c r="H210" s="123">
        <v>7.1</v>
      </c>
      <c r="I210" s="125" t="s">
        <v>50</v>
      </c>
      <c r="J210" s="122" t="s">
        <v>95</v>
      </c>
      <c r="K210" s="126"/>
      <c r="L210" s="126" t="s">
        <v>97</v>
      </c>
      <c r="M210" s="126"/>
      <c r="N210" s="126" t="s">
        <v>97</v>
      </c>
      <c r="O210" s="126"/>
      <c r="P210" s="126" t="s">
        <v>97</v>
      </c>
      <c r="Q210" s="126">
        <f t="shared" si="2"/>
        <v>0</v>
      </c>
      <c r="R210" s="127" t="s">
        <v>98</v>
      </c>
      <c r="S210" s="116"/>
      <c r="T210" s="116"/>
      <c r="U210" s="116"/>
      <c r="V210" s="116"/>
      <c r="W210" s="116"/>
      <c r="X210" s="116"/>
      <c r="Y210" s="116"/>
    </row>
    <row r="211" spans="1:25" ht="12.75" hidden="1" customHeight="1" x14ac:dyDescent="0.2">
      <c r="A211" s="109"/>
      <c r="B211" s="110"/>
      <c r="C211" s="116" t="s">
        <v>126</v>
      </c>
      <c r="D211" s="120"/>
      <c r="E211" s="125" t="s">
        <v>110</v>
      </c>
      <c r="F211" s="122" t="s">
        <v>116</v>
      </c>
      <c r="G211" s="121" t="s">
        <v>95</v>
      </c>
      <c r="H211" s="123">
        <v>8.1</v>
      </c>
      <c r="I211" s="125" t="s">
        <v>50</v>
      </c>
      <c r="J211" s="122" t="s">
        <v>95</v>
      </c>
      <c r="K211" s="126"/>
      <c r="L211" s="126" t="s">
        <v>97</v>
      </c>
      <c r="M211" s="126"/>
      <c r="N211" s="126" t="s">
        <v>97</v>
      </c>
      <c r="O211" s="126"/>
      <c r="P211" s="126" t="s">
        <v>97</v>
      </c>
      <c r="Q211" s="126">
        <f t="shared" si="2"/>
        <v>0</v>
      </c>
      <c r="R211" s="127" t="s">
        <v>98</v>
      </c>
      <c r="S211" s="116"/>
      <c r="T211" s="116"/>
      <c r="U211" s="116"/>
      <c r="V211" s="116"/>
      <c r="W211" s="116"/>
      <c r="X211" s="116"/>
      <c r="Y211" s="116"/>
    </row>
    <row r="212" spans="1:25" ht="12.75" hidden="1" customHeight="1" x14ac:dyDescent="0.2">
      <c r="A212" s="109"/>
      <c r="B212" s="110"/>
      <c r="C212" s="116" t="s">
        <v>126</v>
      </c>
      <c r="D212" s="120"/>
      <c r="E212" s="125" t="s">
        <v>110</v>
      </c>
      <c r="F212" s="122" t="s">
        <v>125</v>
      </c>
      <c r="G212" s="121" t="s">
        <v>95</v>
      </c>
      <c r="H212" s="123">
        <v>9.1</v>
      </c>
      <c r="I212" s="125" t="s">
        <v>50</v>
      </c>
      <c r="J212" s="122" t="s">
        <v>95</v>
      </c>
      <c r="K212" s="126"/>
      <c r="L212" s="126" t="s">
        <v>97</v>
      </c>
      <c r="M212" s="126"/>
      <c r="N212" s="126" t="s">
        <v>97</v>
      </c>
      <c r="O212" s="126"/>
      <c r="P212" s="126" t="s">
        <v>97</v>
      </c>
      <c r="Q212" s="126">
        <f t="shared" si="2"/>
        <v>0</v>
      </c>
      <c r="R212" s="127" t="s">
        <v>98</v>
      </c>
      <c r="S212" s="116"/>
      <c r="T212" s="116"/>
      <c r="U212" s="116"/>
      <c r="V212" s="116"/>
      <c r="W212" s="116"/>
      <c r="X212" s="116"/>
      <c r="Y212" s="116"/>
    </row>
    <row r="213" spans="1:25" ht="12.75" hidden="1" customHeight="1" x14ac:dyDescent="0.2">
      <c r="A213" s="109" t="s">
        <v>128</v>
      </c>
      <c r="B213" s="110"/>
      <c r="C213" s="116" t="s">
        <v>126</v>
      </c>
      <c r="D213" s="120"/>
      <c r="E213" s="125" t="s">
        <v>110</v>
      </c>
      <c r="F213" s="122" t="s">
        <v>123</v>
      </c>
      <c r="G213" s="121" t="s">
        <v>95</v>
      </c>
      <c r="H213" s="123">
        <v>5.0999999999999996</v>
      </c>
      <c r="I213" s="125" t="s">
        <v>50</v>
      </c>
      <c r="J213" s="122" t="s">
        <v>95</v>
      </c>
      <c r="K213" s="126"/>
      <c r="L213" s="126" t="s">
        <v>97</v>
      </c>
      <c r="M213" s="126"/>
      <c r="N213" s="126" t="s">
        <v>97</v>
      </c>
      <c r="O213" s="126"/>
      <c r="P213" s="126" t="s">
        <v>97</v>
      </c>
      <c r="Q213" s="126">
        <f>H213*K213</f>
        <v>0</v>
      </c>
      <c r="R213" s="127" t="s">
        <v>98</v>
      </c>
      <c r="S213" s="116"/>
      <c r="T213" s="116"/>
      <c r="U213" s="116"/>
      <c r="V213" s="116"/>
      <c r="W213" s="116"/>
      <c r="X213" s="116"/>
      <c r="Y213" s="116"/>
    </row>
    <row r="214" spans="1:25" ht="12.75" hidden="1" customHeight="1" x14ac:dyDescent="0.2">
      <c r="A214" s="109"/>
      <c r="B214" s="110"/>
      <c r="C214" s="116" t="s">
        <v>126</v>
      </c>
      <c r="D214" s="120"/>
      <c r="E214" s="125" t="s">
        <v>110</v>
      </c>
      <c r="F214" s="122" t="s">
        <v>114</v>
      </c>
      <c r="G214" s="121" t="s">
        <v>95</v>
      </c>
      <c r="H214" s="123">
        <v>5.2</v>
      </c>
      <c r="I214" s="125" t="s">
        <v>50</v>
      </c>
      <c r="J214" s="122" t="s">
        <v>95</v>
      </c>
      <c r="K214" s="126"/>
      <c r="L214" s="126" t="s">
        <v>97</v>
      </c>
      <c r="M214" s="126"/>
      <c r="N214" s="126" t="s">
        <v>97</v>
      </c>
      <c r="O214" s="126"/>
      <c r="P214" s="126" t="s">
        <v>97</v>
      </c>
      <c r="Q214" s="126">
        <f>H214*K214</f>
        <v>0</v>
      </c>
      <c r="R214" s="127" t="s">
        <v>98</v>
      </c>
      <c r="S214" s="116"/>
      <c r="T214" s="116"/>
      <c r="U214" s="116"/>
      <c r="V214" s="116"/>
      <c r="W214" s="116"/>
      <c r="X214" s="116"/>
      <c r="Y214" s="116"/>
    </row>
    <row r="215" spans="1:25" ht="12.75" hidden="1" customHeight="1" x14ac:dyDescent="0.2">
      <c r="A215" s="109"/>
      <c r="B215" s="110"/>
      <c r="C215" s="116" t="s">
        <v>126</v>
      </c>
      <c r="D215" s="120"/>
      <c r="E215" s="125" t="s">
        <v>110</v>
      </c>
      <c r="F215" s="122" t="s">
        <v>124</v>
      </c>
      <c r="G215" s="121" t="s">
        <v>95</v>
      </c>
      <c r="H215" s="123">
        <v>6.2</v>
      </c>
      <c r="I215" s="125" t="s">
        <v>50</v>
      </c>
      <c r="J215" s="122" t="s">
        <v>95</v>
      </c>
      <c r="K215" s="126"/>
      <c r="L215" s="126" t="s">
        <v>97</v>
      </c>
      <c r="M215" s="126"/>
      <c r="N215" s="126" t="s">
        <v>97</v>
      </c>
      <c r="O215" s="126"/>
      <c r="P215" s="126" t="s">
        <v>97</v>
      </c>
      <c r="Q215" s="126">
        <f>H215*K215</f>
        <v>0</v>
      </c>
      <c r="R215" s="127" t="s">
        <v>98</v>
      </c>
      <c r="S215" s="116"/>
      <c r="T215" s="116"/>
      <c r="U215" s="116"/>
      <c r="V215" s="116"/>
      <c r="W215" s="116"/>
      <c r="X215" s="116"/>
      <c r="Y215" s="116"/>
    </row>
    <row r="216" spans="1:25" ht="12.75" hidden="1" customHeight="1" x14ac:dyDescent="0.2">
      <c r="A216" s="109"/>
      <c r="B216" s="110"/>
      <c r="C216" s="116" t="s">
        <v>126</v>
      </c>
      <c r="D216" s="120"/>
      <c r="E216" s="125" t="s">
        <v>110</v>
      </c>
      <c r="F216" s="122" t="s">
        <v>111</v>
      </c>
      <c r="G216" s="121" t="s">
        <v>95</v>
      </c>
      <c r="H216" s="123">
        <v>6.5</v>
      </c>
      <c r="I216" s="125" t="s">
        <v>50</v>
      </c>
      <c r="J216" s="122" t="s">
        <v>95</v>
      </c>
      <c r="K216" s="126"/>
      <c r="L216" s="126" t="s">
        <v>97</v>
      </c>
      <c r="M216" s="126"/>
      <c r="N216" s="126" t="s">
        <v>97</v>
      </c>
      <c r="O216" s="126"/>
      <c r="P216" s="126" t="s">
        <v>97</v>
      </c>
      <c r="Q216" s="126">
        <f>H216*K216</f>
        <v>0</v>
      </c>
      <c r="R216" s="127" t="s">
        <v>98</v>
      </c>
      <c r="S216" s="116"/>
      <c r="T216" s="116"/>
      <c r="U216" s="116"/>
      <c r="V216" s="116"/>
      <c r="W216" s="116"/>
      <c r="X216" s="116"/>
      <c r="Y216" s="116"/>
    </row>
    <row r="217" spans="1:25" ht="12.75" hidden="1" customHeight="1" x14ac:dyDescent="0.2">
      <c r="A217" s="109"/>
      <c r="B217" s="110"/>
      <c r="C217" s="116" t="s">
        <v>126</v>
      </c>
      <c r="D217" s="120"/>
      <c r="E217" s="125" t="s">
        <v>110</v>
      </c>
      <c r="F217" s="122" t="s">
        <v>115</v>
      </c>
      <c r="G217" s="121" t="s">
        <v>95</v>
      </c>
      <c r="H217" s="123">
        <v>7.7</v>
      </c>
      <c r="I217" s="125" t="s">
        <v>50</v>
      </c>
      <c r="J217" s="122" t="s">
        <v>95</v>
      </c>
      <c r="K217" s="126"/>
      <c r="L217" s="126" t="s">
        <v>97</v>
      </c>
      <c r="M217" s="126"/>
      <c r="N217" s="126" t="s">
        <v>97</v>
      </c>
      <c r="O217" s="126"/>
      <c r="P217" s="126" t="s">
        <v>97</v>
      </c>
      <c r="Q217" s="126">
        <f>H217*K217</f>
        <v>0</v>
      </c>
      <c r="R217" s="127" t="s">
        <v>98</v>
      </c>
      <c r="S217" s="116"/>
      <c r="T217" s="116"/>
      <c r="U217" s="116"/>
      <c r="V217" s="116"/>
      <c r="W217" s="116"/>
      <c r="X217" s="116"/>
      <c r="Y217" s="116"/>
    </row>
    <row r="218" spans="1:25" ht="12.75" hidden="1" customHeight="1" x14ac:dyDescent="0.2">
      <c r="A218" s="109"/>
      <c r="B218" s="110"/>
      <c r="C218" s="116" t="s">
        <v>129</v>
      </c>
      <c r="D218" s="120"/>
      <c r="E218" s="125" t="s">
        <v>110</v>
      </c>
      <c r="F218" s="122" t="s">
        <v>123</v>
      </c>
      <c r="G218" s="121" t="s">
        <v>95</v>
      </c>
      <c r="H218" s="123">
        <v>7.8</v>
      </c>
      <c r="I218" s="125" t="s">
        <v>50</v>
      </c>
      <c r="J218" s="122" t="s">
        <v>95</v>
      </c>
      <c r="K218" s="126"/>
      <c r="L218" s="126" t="s">
        <v>97</v>
      </c>
      <c r="M218" s="126"/>
      <c r="N218" s="126" t="s">
        <v>97</v>
      </c>
      <c r="O218" s="126"/>
      <c r="P218" s="126" t="s">
        <v>97</v>
      </c>
      <c r="Q218" s="126">
        <f t="shared" ref="Q218:Q224" si="3">H218*K218</f>
        <v>0</v>
      </c>
      <c r="R218" s="127" t="s">
        <v>98</v>
      </c>
      <c r="S218" s="116"/>
      <c r="T218" s="116"/>
      <c r="U218" s="116"/>
      <c r="V218" s="116"/>
      <c r="W218" s="116"/>
      <c r="X218" s="116"/>
      <c r="Y218" s="116"/>
    </row>
    <row r="219" spans="1:25" ht="12.75" hidden="1" customHeight="1" x14ac:dyDescent="0.2">
      <c r="A219" s="109"/>
      <c r="B219" s="110"/>
      <c r="C219" s="116" t="s">
        <v>129</v>
      </c>
      <c r="D219" s="120"/>
      <c r="E219" s="125" t="s">
        <v>110</v>
      </c>
      <c r="F219" s="122" t="s">
        <v>114</v>
      </c>
      <c r="G219" s="121" t="s">
        <v>95</v>
      </c>
      <c r="H219" s="123">
        <v>8</v>
      </c>
      <c r="I219" s="125" t="s">
        <v>50</v>
      </c>
      <c r="J219" s="122" t="s">
        <v>95</v>
      </c>
      <c r="K219" s="126"/>
      <c r="L219" s="126" t="s">
        <v>97</v>
      </c>
      <c r="M219" s="126"/>
      <c r="N219" s="126" t="s">
        <v>97</v>
      </c>
      <c r="O219" s="126"/>
      <c r="P219" s="126" t="s">
        <v>97</v>
      </c>
      <c r="Q219" s="126">
        <f t="shared" si="3"/>
        <v>0</v>
      </c>
      <c r="R219" s="127" t="s">
        <v>98</v>
      </c>
      <c r="S219" s="116"/>
      <c r="T219" s="116"/>
      <c r="U219" s="116"/>
      <c r="V219" s="116"/>
      <c r="W219" s="116"/>
      <c r="X219" s="116"/>
      <c r="Y219" s="116"/>
    </row>
    <row r="220" spans="1:25" ht="12.75" hidden="1" customHeight="1" x14ac:dyDescent="0.2">
      <c r="A220" s="109"/>
      <c r="B220" s="110"/>
      <c r="C220" s="116" t="s">
        <v>129</v>
      </c>
      <c r="D220" s="120"/>
      <c r="E220" s="125" t="s">
        <v>110</v>
      </c>
      <c r="F220" s="122" t="s">
        <v>124</v>
      </c>
      <c r="G220" s="121" t="s">
        <v>95</v>
      </c>
      <c r="H220" s="123">
        <v>9.5</v>
      </c>
      <c r="I220" s="125" t="s">
        <v>50</v>
      </c>
      <c r="J220" s="122" t="s">
        <v>95</v>
      </c>
      <c r="K220" s="126"/>
      <c r="L220" s="126" t="s">
        <v>97</v>
      </c>
      <c r="M220" s="126"/>
      <c r="N220" s="126" t="s">
        <v>97</v>
      </c>
      <c r="O220" s="126"/>
      <c r="P220" s="126" t="s">
        <v>97</v>
      </c>
      <c r="Q220" s="126">
        <f t="shared" si="3"/>
        <v>0</v>
      </c>
      <c r="R220" s="127" t="s">
        <v>98</v>
      </c>
      <c r="S220" s="116"/>
      <c r="T220" s="116"/>
      <c r="U220" s="116"/>
      <c r="V220" s="116"/>
      <c r="W220" s="116"/>
      <c r="X220" s="116"/>
      <c r="Y220" s="116"/>
    </row>
    <row r="221" spans="1:25" ht="12.75" hidden="1" customHeight="1" x14ac:dyDescent="0.2">
      <c r="A221" s="109"/>
      <c r="B221" s="110"/>
      <c r="C221" s="116" t="s">
        <v>129</v>
      </c>
      <c r="D221" s="120"/>
      <c r="E221" s="125" t="s">
        <v>110</v>
      </c>
      <c r="F221" s="122" t="s">
        <v>111</v>
      </c>
      <c r="G221" s="121" t="s">
        <v>95</v>
      </c>
      <c r="H221" s="123">
        <v>10</v>
      </c>
      <c r="I221" s="125" t="s">
        <v>50</v>
      </c>
      <c r="J221" s="122" t="s">
        <v>95</v>
      </c>
      <c r="K221" s="126"/>
      <c r="L221" s="126" t="s">
        <v>97</v>
      </c>
      <c r="M221" s="126"/>
      <c r="N221" s="126" t="s">
        <v>97</v>
      </c>
      <c r="O221" s="126"/>
      <c r="P221" s="126" t="s">
        <v>97</v>
      </c>
      <c r="Q221" s="126">
        <f t="shared" si="3"/>
        <v>0</v>
      </c>
      <c r="R221" s="127" t="s">
        <v>98</v>
      </c>
      <c r="S221" s="116"/>
      <c r="T221" s="116"/>
      <c r="U221" s="116"/>
      <c r="V221" s="116"/>
      <c r="W221" s="116"/>
      <c r="X221" s="116"/>
      <c r="Y221" s="116"/>
    </row>
    <row r="222" spans="1:25" ht="12.75" hidden="1" customHeight="1" x14ac:dyDescent="0.2">
      <c r="A222" s="109"/>
      <c r="B222" s="110"/>
      <c r="C222" s="116" t="s">
        <v>129</v>
      </c>
      <c r="D222" s="120"/>
      <c r="E222" s="125" t="s">
        <v>110</v>
      </c>
      <c r="F222" s="122" t="s">
        <v>115</v>
      </c>
      <c r="G222" s="121" t="s">
        <v>95</v>
      </c>
      <c r="H222" s="123">
        <v>11.8</v>
      </c>
      <c r="I222" s="125" t="s">
        <v>50</v>
      </c>
      <c r="J222" s="122" t="s">
        <v>95</v>
      </c>
      <c r="K222" s="126"/>
      <c r="L222" s="126" t="s">
        <v>97</v>
      </c>
      <c r="M222" s="126"/>
      <c r="N222" s="126" t="s">
        <v>97</v>
      </c>
      <c r="O222" s="126"/>
      <c r="P222" s="126" t="s">
        <v>97</v>
      </c>
      <c r="Q222" s="126">
        <f t="shared" si="3"/>
        <v>0</v>
      </c>
      <c r="R222" s="127" t="s">
        <v>98</v>
      </c>
      <c r="S222" s="116"/>
      <c r="T222" s="116"/>
      <c r="U222" s="116"/>
      <c r="V222" s="116"/>
      <c r="W222" s="116"/>
      <c r="X222" s="116"/>
      <c r="Y222" s="116"/>
    </row>
    <row r="223" spans="1:25" ht="12.75" hidden="1" customHeight="1" x14ac:dyDescent="0.2">
      <c r="A223" s="109"/>
      <c r="B223" s="110"/>
      <c r="C223" s="116" t="s">
        <v>129</v>
      </c>
      <c r="D223" s="120"/>
      <c r="E223" s="125" t="s">
        <v>110</v>
      </c>
      <c r="F223" s="122" t="s">
        <v>116</v>
      </c>
      <c r="G223" s="121" t="s">
        <v>95</v>
      </c>
      <c r="H223" s="123">
        <v>13.4</v>
      </c>
      <c r="I223" s="125" t="s">
        <v>50</v>
      </c>
      <c r="J223" s="122" t="s">
        <v>95</v>
      </c>
      <c r="K223" s="126"/>
      <c r="L223" s="126" t="s">
        <v>97</v>
      </c>
      <c r="M223" s="126"/>
      <c r="N223" s="126" t="s">
        <v>97</v>
      </c>
      <c r="O223" s="126"/>
      <c r="P223" s="126" t="s">
        <v>97</v>
      </c>
      <c r="Q223" s="126">
        <f t="shared" si="3"/>
        <v>0</v>
      </c>
      <c r="R223" s="127" t="s">
        <v>98</v>
      </c>
      <c r="S223" s="116"/>
      <c r="T223" s="116"/>
      <c r="U223" s="116"/>
      <c r="V223" s="116"/>
      <c r="W223" s="116"/>
      <c r="X223" s="116"/>
      <c r="Y223" s="116"/>
    </row>
    <row r="224" spans="1:25" ht="12.75" hidden="1" customHeight="1" x14ac:dyDescent="0.2">
      <c r="A224" s="109"/>
      <c r="B224" s="110"/>
      <c r="C224" s="116" t="s">
        <v>129</v>
      </c>
      <c r="D224" s="120"/>
      <c r="E224" s="125" t="s">
        <v>110</v>
      </c>
      <c r="F224" s="122" t="s">
        <v>125</v>
      </c>
      <c r="G224" s="121" t="s">
        <v>95</v>
      </c>
      <c r="H224" s="123">
        <v>15.1</v>
      </c>
      <c r="I224" s="125" t="s">
        <v>50</v>
      </c>
      <c r="J224" s="122" t="s">
        <v>95</v>
      </c>
      <c r="K224" s="126"/>
      <c r="L224" s="126" t="s">
        <v>97</v>
      </c>
      <c r="M224" s="126"/>
      <c r="N224" s="126" t="s">
        <v>97</v>
      </c>
      <c r="O224" s="126"/>
      <c r="P224" s="126" t="s">
        <v>97</v>
      </c>
      <c r="Q224" s="126">
        <f t="shared" si="3"/>
        <v>0</v>
      </c>
      <c r="R224" s="127" t="s">
        <v>98</v>
      </c>
      <c r="S224" s="116"/>
      <c r="T224" s="116"/>
      <c r="U224" s="116"/>
      <c r="V224" s="116"/>
      <c r="W224" s="116"/>
      <c r="X224" s="116"/>
      <c r="Y224" s="116"/>
    </row>
    <row r="225" spans="1:25" ht="12.75" hidden="1" customHeight="1" x14ac:dyDescent="0.2">
      <c r="A225" s="109"/>
      <c r="B225" s="110"/>
      <c r="C225" s="116" t="s">
        <v>130</v>
      </c>
      <c r="D225" s="120"/>
      <c r="E225" s="125" t="s">
        <v>110</v>
      </c>
      <c r="F225" s="122" t="s">
        <v>123</v>
      </c>
      <c r="G225" s="121" t="s">
        <v>95</v>
      </c>
      <c r="H225" s="123">
        <v>10.1</v>
      </c>
      <c r="I225" s="125" t="s">
        <v>50</v>
      </c>
      <c r="J225" s="122" t="s">
        <v>95</v>
      </c>
      <c r="K225" s="126"/>
      <c r="L225" s="126" t="s">
        <v>97</v>
      </c>
      <c r="M225" s="126"/>
      <c r="N225" s="126" t="s">
        <v>97</v>
      </c>
      <c r="O225" s="126"/>
      <c r="P225" s="126" t="s">
        <v>97</v>
      </c>
      <c r="Q225" s="126">
        <f t="shared" ref="Q225:Q231" si="4">H225*K225</f>
        <v>0</v>
      </c>
      <c r="R225" s="127" t="s">
        <v>98</v>
      </c>
      <c r="S225" s="116"/>
      <c r="T225" s="116"/>
      <c r="U225" s="116"/>
      <c r="V225" s="116"/>
      <c r="W225" s="116"/>
      <c r="X225" s="116"/>
      <c r="Y225" s="116"/>
    </row>
    <row r="226" spans="1:25" ht="12.75" hidden="1" customHeight="1" x14ac:dyDescent="0.2">
      <c r="A226" s="109"/>
      <c r="B226" s="110"/>
      <c r="C226" s="116" t="s">
        <v>130</v>
      </c>
      <c r="D226" s="120"/>
      <c r="E226" s="125" t="s">
        <v>110</v>
      </c>
      <c r="F226" s="122" t="s">
        <v>114</v>
      </c>
      <c r="G226" s="121" t="s">
        <v>95</v>
      </c>
      <c r="H226" s="123">
        <v>10.4</v>
      </c>
      <c r="I226" s="125" t="s">
        <v>50</v>
      </c>
      <c r="J226" s="122" t="s">
        <v>95</v>
      </c>
      <c r="K226" s="126"/>
      <c r="L226" s="126" t="s">
        <v>97</v>
      </c>
      <c r="M226" s="126"/>
      <c r="N226" s="126" t="s">
        <v>97</v>
      </c>
      <c r="O226" s="126"/>
      <c r="P226" s="126" t="s">
        <v>97</v>
      </c>
      <c r="Q226" s="126">
        <f t="shared" si="4"/>
        <v>0</v>
      </c>
      <c r="R226" s="127" t="s">
        <v>98</v>
      </c>
      <c r="S226" s="116"/>
      <c r="T226" s="116"/>
      <c r="U226" s="116"/>
      <c r="V226" s="116"/>
      <c r="W226" s="116"/>
      <c r="X226" s="116"/>
      <c r="Y226" s="116"/>
    </row>
    <row r="227" spans="1:25" ht="12.75" hidden="1" customHeight="1" x14ac:dyDescent="0.2">
      <c r="A227" s="109"/>
      <c r="B227" s="110"/>
      <c r="C227" s="116" t="s">
        <v>130</v>
      </c>
      <c r="D227" s="120"/>
      <c r="E227" s="125" t="s">
        <v>110</v>
      </c>
      <c r="F227" s="122" t="s">
        <v>124</v>
      </c>
      <c r="G227" s="121" t="s">
        <v>95</v>
      </c>
      <c r="H227" s="123">
        <v>12.3</v>
      </c>
      <c r="I227" s="125" t="s">
        <v>50</v>
      </c>
      <c r="J227" s="122" t="s">
        <v>95</v>
      </c>
      <c r="K227" s="126"/>
      <c r="L227" s="126" t="s">
        <v>97</v>
      </c>
      <c r="M227" s="126"/>
      <c r="N227" s="126" t="s">
        <v>97</v>
      </c>
      <c r="O227" s="126"/>
      <c r="P227" s="126" t="s">
        <v>97</v>
      </c>
      <c r="Q227" s="126">
        <f t="shared" si="4"/>
        <v>0</v>
      </c>
      <c r="R227" s="127" t="s">
        <v>98</v>
      </c>
      <c r="S227" s="116"/>
      <c r="T227" s="116"/>
      <c r="U227" s="116"/>
      <c r="V227" s="116"/>
      <c r="W227" s="116"/>
      <c r="X227" s="116"/>
      <c r="Y227" s="116"/>
    </row>
    <row r="228" spans="1:25" ht="12.75" hidden="1" customHeight="1" x14ac:dyDescent="0.2">
      <c r="A228" s="109"/>
      <c r="B228" s="110"/>
      <c r="C228" s="116" t="s">
        <v>130</v>
      </c>
      <c r="D228" s="120"/>
      <c r="E228" s="125" t="s">
        <v>110</v>
      </c>
      <c r="F228" s="122" t="s">
        <v>111</v>
      </c>
      <c r="G228" s="121" t="s">
        <v>95</v>
      </c>
      <c r="H228" s="123">
        <v>13</v>
      </c>
      <c r="I228" s="125" t="s">
        <v>50</v>
      </c>
      <c r="J228" s="122" t="s">
        <v>95</v>
      </c>
      <c r="K228" s="126"/>
      <c r="L228" s="126" t="s">
        <v>97</v>
      </c>
      <c r="M228" s="126"/>
      <c r="N228" s="126" t="s">
        <v>97</v>
      </c>
      <c r="O228" s="126"/>
      <c r="P228" s="126" t="s">
        <v>97</v>
      </c>
      <c r="Q228" s="126">
        <f t="shared" si="4"/>
        <v>0</v>
      </c>
      <c r="R228" s="127" t="s">
        <v>98</v>
      </c>
      <c r="S228" s="116"/>
      <c r="T228" s="116"/>
      <c r="U228" s="116"/>
      <c r="V228" s="116"/>
      <c r="W228" s="116"/>
      <c r="X228" s="116"/>
      <c r="Y228" s="116"/>
    </row>
    <row r="229" spans="1:25" ht="12.75" hidden="1" customHeight="1" x14ac:dyDescent="0.2">
      <c r="A229" s="109"/>
      <c r="B229" s="110"/>
      <c r="C229" s="116" t="s">
        <v>130</v>
      </c>
      <c r="D229" s="120"/>
      <c r="E229" s="125" t="s">
        <v>110</v>
      </c>
      <c r="F229" s="122" t="s">
        <v>115</v>
      </c>
      <c r="G229" s="121" t="s">
        <v>95</v>
      </c>
      <c r="H229" s="123">
        <v>15.3</v>
      </c>
      <c r="I229" s="125" t="s">
        <v>50</v>
      </c>
      <c r="J229" s="122" t="s">
        <v>95</v>
      </c>
      <c r="K229" s="126"/>
      <c r="L229" s="126" t="s">
        <v>97</v>
      </c>
      <c r="M229" s="126"/>
      <c r="N229" s="126" t="s">
        <v>97</v>
      </c>
      <c r="O229" s="126"/>
      <c r="P229" s="126" t="s">
        <v>97</v>
      </c>
      <c r="Q229" s="126">
        <f t="shared" si="4"/>
        <v>0</v>
      </c>
      <c r="R229" s="127" t="s">
        <v>98</v>
      </c>
      <c r="S229" s="116"/>
      <c r="T229" s="116"/>
      <c r="U229" s="116"/>
      <c r="V229" s="116"/>
      <c r="W229" s="116"/>
      <c r="X229" s="116"/>
      <c r="Y229" s="116"/>
    </row>
    <row r="230" spans="1:25" ht="12.75" hidden="1" customHeight="1" x14ac:dyDescent="0.2">
      <c r="A230" s="109"/>
      <c r="B230" s="110"/>
      <c r="C230" s="116" t="s">
        <v>130</v>
      </c>
      <c r="D230" s="120"/>
      <c r="E230" s="125" t="s">
        <v>110</v>
      </c>
      <c r="F230" s="122" t="s">
        <v>116</v>
      </c>
      <c r="G230" s="121" t="s">
        <v>95</v>
      </c>
      <c r="H230" s="123">
        <v>17.5</v>
      </c>
      <c r="I230" s="125" t="s">
        <v>50</v>
      </c>
      <c r="J230" s="122" t="s">
        <v>95</v>
      </c>
      <c r="K230" s="126"/>
      <c r="L230" s="126" t="s">
        <v>97</v>
      </c>
      <c r="M230" s="126"/>
      <c r="N230" s="126" t="s">
        <v>97</v>
      </c>
      <c r="O230" s="126"/>
      <c r="P230" s="126" t="s">
        <v>97</v>
      </c>
      <c r="Q230" s="126">
        <f t="shared" si="4"/>
        <v>0</v>
      </c>
      <c r="R230" s="127" t="s">
        <v>98</v>
      </c>
      <c r="S230" s="116"/>
      <c r="T230" s="116"/>
      <c r="U230" s="116"/>
      <c r="V230" s="116"/>
      <c r="W230" s="116"/>
      <c r="X230" s="116"/>
      <c r="Y230" s="116"/>
    </row>
    <row r="231" spans="1:25" ht="12.75" hidden="1" customHeight="1" x14ac:dyDescent="0.2">
      <c r="A231" s="109"/>
      <c r="B231" s="110"/>
      <c r="C231" s="116" t="s">
        <v>130</v>
      </c>
      <c r="D231" s="120"/>
      <c r="E231" s="125" t="s">
        <v>110</v>
      </c>
      <c r="F231" s="122" t="s">
        <v>125</v>
      </c>
      <c r="G231" s="121" t="s">
        <v>95</v>
      </c>
      <c r="H231" s="123">
        <v>19.7</v>
      </c>
      <c r="I231" s="125" t="s">
        <v>50</v>
      </c>
      <c r="J231" s="122" t="s">
        <v>95</v>
      </c>
      <c r="K231" s="126"/>
      <c r="L231" s="126" t="s">
        <v>97</v>
      </c>
      <c r="M231" s="126"/>
      <c r="N231" s="126" t="s">
        <v>97</v>
      </c>
      <c r="O231" s="126"/>
      <c r="P231" s="126" t="s">
        <v>97</v>
      </c>
      <c r="Q231" s="126">
        <f t="shared" si="4"/>
        <v>0</v>
      </c>
      <c r="R231" s="127" t="s">
        <v>98</v>
      </c>
      <c r="S231" s="116"/>
      <c r="T231" s="116"/>
      <c r="U231" s="116"/>
      <c r="V231" s="116"/>
      <c r="W231" s="116"/>
      <c r="X231" s="116"/>
      <c r="Y231" s="116"/>
    </row>
    <row r="232" spans="1:25" ht="12.75" hidden="1" customHeight="1" x14ac:dyDescent="0.2">
      <c r="A232" s="109"/>
      <c r="B232" s="110"/>
      <c r="C232" s="116" t="s">
        <v>131</v>
      </c>
      <c r="D232" s="120"/>
      <c r="E232" s="125" t="s">
        <v>110</v>
      </c>
      <c r="F232" s="122" t="s">
        <v>123</v>
      </c>
      <c r="G232" s="121" t="s">
        <v>95</v>
      </c>
      <c r="H232" s="123">
        <v>15.2</v>
      </c>
      <c r="I232" s="125" t="s">
        <v>50</v>
      </c>
      <c r="J232" s="122" t="s">
        <v>95</v>
      </c>
      <c r="K232" s="126"/>
      <c r="L232" s="126" t="s">
        <v>97</v>
      </c>
      <c r="M232" s="126"/>
      <c r="N232" s="126" t="s">
        <v>97</v>
      </c>
      <c r="O232" s="126"/>
      <c r="P232" s="126" t="s">
        <v>97</v>
      </c>
      <c r="Q232" s="126">
        <f t="shared" ref="Q232:Q238" si="5">H232*K232</f>
        <v>0</v>
      </c>
      <c r="R232" s="127" t="s">
        <v>98</v>
      </c>
      <c r="S232" s="116"/>
      <c r="T232" s="116"/>
      <c r="U232" s="116"/>
      <c r="V232" s="116"/>
      <c r="W232" s="116"/>
      <c r="X232" s="116"/>
      <c r="Y232" s="116"/>
    </row>
    <row r="233" spans="1:25" ht="12.75" hidden="1" customHeight="1" x14ac:dyDescent="0.2">
      <c r="A233" s="109"/>
      <c r="B233" s="110"/>
      <c r="C233" s="116" t="s">
        <v>131</v>
      </c>
      <c r="D233" s="120"/>
      <c r="E233" s="125" t="s">
        <v>110</v>
      </c>
      <c r="F233" s="122" t="s">
        <v>114</v>
      </c>
      <c r="G233" s="121" t="s">
        <v>95</v>
      </c>
      <c r="H233" s="123">
        <v>15.6</v>
      </c>
      <c r="I233" s="125" t="s">
        <v>50</v>
      </c>
      <c r="J233" s="122" t="s">
        <v>95</v>
      </c>
      <c r="K233" s="126"/>
      <c r="L233" s="126" t="s">
        <v>97</v>
      </c>
      <c r="M233" s="126"/>
      <c r="N233" s="126" t="s">
        <v>97</v>
      </c>
      <c r="O233" s="126"/>
      <c r="P233" s="126" t="s">
        <v>97</v>
      </c>
      <c r="Q233" s="126">
        <f t="shared" si="5"/>
        <v>0</v>
      </c>
      <c r="R233" s="127" t="s">
        <v>98</v>
      </c>
      <c r="S233" s="116"/>
      <c r="T233" s="116"/>
      <c r="U233" s="116"/>
      <c r="V233" s="116"/>
      <c r="W233" s="116"/>
      <c r="X233" s="116"/>
      <c r="Y233" s="116"/>
    </row>
    <row r="234" spans="1:25" ht="12.75" hidden="1" customHeight="1" x14ac:dyDescent="0.2">
      <c r="A234" s="109"/>
      <c r="B234" s="110"/>
      <c r="C234" s="116" t="s">
        <v>131</v>
      </c>
      <c r="D234" s="120"/>
      <c r="E234" s="125" t="s">
        <v>110</v>
      </c>
      <c r="F234" s="122" t="s">
        <v>124</v>
      </c>
      <c r="G234" s="121" t="s">
        <v>95</v>
      </c>
      <c r="H234" s="123">
        <v>18.5</v>
      </c>
      <c r="I234" s="125" t="s">
        <v>50</v>
      </c>
      <c r="J234" s="122" t="s">
        <v>95</v>
      </c>
      <c r="K234" s="126"/>
      <c r="L234" s="126" t="s">
        <v>97</v>
      </c>
      <c r="M234" s="126"/>
      <c r="N234" s="126" t="s">
        <v>97</v>
      </c>
      <c r="O234" s="126"/>
      <c r="P234" s="126" t="s">
        <v>97</v>
      </c>
      <c r="Q234" s="126">
        <f t="shared" si="5"/>
        <v>0</v>
      </c>
      <c r="R234" s="127" t="s">
        <v>98</v>
      </c>
      <c r="S234" s="116"/>
      <c r="T234" s="116"/>
      <c r="U234" s="116"/>
      <c r="V234" s="116"/>
      <c r="W234" s="116"/>
      <c r="X234" s="116"/>
      <c r="Y234" s="116"/>
    </row>
    <row r="235" spans="1:25" ht="12.75" hidden="1" customHeight="1" x14ac:dyDescent="0.2">
      <c r="A235" s="109"/>
      <c r="B235" s="110"/>
      <c r="C235" s="116" t="s">
        <v>131</v>
      </c>
      <c r="D235" s="120"/>
      <c r="E235" s="125" t="s">
        <v>110</v>
      </c>
      <c r="F235" s="122" t="s">
        <v>111</v>
      </c>
      <c r="G235" s="121" t="s">
        <v>95</v>
      </c>
      <c r="H235" s="123">
        <v>19.5</v>
      </c>
      <c r="I235" s="125" t="s">
        <v>50</v>
      </c>
      <c r="J235" s="122" t="s">
        <v>95</v>
      </c>
      <c r="K235" s="126"/>
      <c r="L235" s="126" t="s">
        <v>97</v>
      </c>
      <c r="M235" s="126"/>
      <c r="N235" s="126" t="s">
        <v>97</v>
      </c>
      <c r="O235" s="126"/>
      <c r="P235" s="126" t="s">
        <v>97</v>
      </c>
      <c r="Q235" s="126">
        <f t="shared" si="5"/>
        <v>0</v>
      </c>
      <c r="R235" s="127" t="s">
        <v>98</v>
      </c>
      <c r="S235" s="116"/>
      <c r="T235" s="116"/>
      <c r="U235" s="116"/>
      <c r="V235" s="116"/>
      <c r="W235" s="116"/>
      <c r="X235" s="116"/>
      <c r="Y235" s="116"/>
    </row>
    <row r="236" spans="1:25" ht="12.75" hidden="1" customHeight="1" x14ac:dyDescent="0.2">
      <c r="A236" s="109"/>
      <c r="B236" s="110"/>
      <c r="C236" s="116" t="s">
        <v>131</v>
      </c>
      <c r="D236" s="120"/>
      <c r="E236" s="125" t="s">
        <v>110</v>
      </c>
      <c r="F236" s="122" t="s">
        <v>115</v>
      </c>
      <c r="G236" s="121" t="s">
        <v>95</v>
      </c>
      <c r="H236" s="123">
        <v>23</v>
      </c>
      <c r="I236" s="125" t="s">
        <v>50</v>
      </c>
      <c r="J236" s="122" t="s">
        <v>95</v>
      </c>
      <c r="K236" s="126"/>
      <c r="L236" s="126" t="s">
        <v>97</v>
      </c>
      <c r="M236" s="126"/>
      <c r="N236" s="126" t="s">
        <v>97</v>
      </c>
      <c r="O236" s="126"/>
      <c r="P236" s="126" t="s">
        <v>97</v>
      </c>
      <c r="Q236" s="126">
        <f t="shared" si="5"/>
        <v>0</v>
      </c>
      <c r="R236" s="127" t="s">
        <v>98</v>
      </c>
      <c r="S236" s="116"/>
      <c r="T236" s="116"/>
      <c r="U236" s="116"/>
      <c r="V236" s="116"/>
      <c r="W236" s="116"/>
      <c r="X236" s="116"/>
      <c r="Y236" s="116"/>
    </row>
    <row r="237" spans="1:25" ht="12.75" hidden="1" customHeight="1" x14ac:dyDescent="0.2">
      <c r="A237" s="109"/>
      <c r="B237" s="110"/>
      <c r="C237" s="116" t="s">
        <v>131</v>
      </c>
      <c r="D237" s="120"/>
      <c r="E237" s="125" t="s">
        <v>110</v>
      </c>
      <c r="F237" s="122" t="s">
        <v>116</v>
      </c>
      <c r="G237" s="121" t="s">
        <v>95</v>
      </c>
      <c r="H237" s="123">
        <v>26.3</v>
      </c>
      <c r="I237" s="125" t="s">
        <v>50</v>
      </c>
      <c r="J237" s="122" t="s">
        <v>95</v>
      </c>
      <c r="K237" s="126"/>
      <c r="L237" s="126" t="s">
        <v>97</v>
      </c>
      <c r="M237" s="126"/>
      <c r="N237" s="126" t="s">
        <v>97</v>
      </c>
      <c r="O237" s="126"/>
      <c r="P237" s="126" t="s">
        <v>97</v>
      </c>
      <c r="Q237" s="126">
        <f t="shared" si="5"/>
        <v>0</v>
      </c>
      <c r="R237" s="127" t="s">
        <v>98</v>
      </c>
      <c r="S237" s="116"/>
      <c r="T237" s="116"/>
      <c r="U237" s="116"/>
      <c r="V237" s="116"/>
      <c r="W237" s="116"/>
      <c r="X237" s="116"/>
      <c r="Y237" s="116"/>
    </row>
    <row r="238" spans="1:25" ht="12.75" hidden="1" customHeight="1" x14ac:dyDescent="0.2">
      <c r="A238" s="109"/>
      <c r="B238" s="110"/>
      <c r="C238" s="116" t="s">
        <v>131</v>
      </c>
      <c r="D238" s="120"/>
      <c r="E238" s="125" t="s">
        <v>110</v>
      </c>
      <c r="F238" s="122" t="s">
        <v>125</v>
      </c>
      <c r="G238" s="121" t="s">
        <v>95</v>
      </c>
      <c r="H238" s="123">
        <v>29.5</v>
      </c>
      <c r="I238" s="125" t="s">
        <v>50</v>
      </c>
      <c r="J238" s="122" t="s">
        <v>95</v>
      </c>
      <c r="K238" s="126"/>
      <c r="L238" s="126" t="s">
        <v>97</v>
      </c>
      <c r="M238" s="126"/>
      <c r="N238" s="126" t="s">
        <v>97</v>
      </c>
      <c r="O238" s="126"/>
      <c r="P238" s="126" t="s">
        <v>97</v>
      </c>
      <c r="Q238" s="126">
        <f t="shared" si="5"/>
        <v>0</v>
      </c>
      <c r="R238" s="127" t="s">
        <v>98</v>
      </c>
      <c r="S238" s="116"/>
      <c r="T238" s="116"/>
      <c r="U238" s="116"/>
      <c r="V238" s="116"/>
      <c r="W238" s="116"/>
      <c r="X238" s="116"/>
      <c r="Y238" s="116"/>
    </row>
    <row r="239" spans="1:25" ht="12.75" hidden="1" customHeight="1" x14ac:dyDescent="0.2">
      <c r="A239" s="109"/>
      <c r="B239" s="110"/>
      <c r="C239" s="116" t="s">
        <v>132</v>
      </c>
      <c r="D239" s="120"/>
      <c r="E239" s="125" t="s">
        <v>110</v>
      </c>
      <c r="F239" s="122" t="s">
        <v>123</v>
      </c>
      <c r="G239" s="121" t="s">
        <v>95</v>
      </c>
      <c r="H239" s="123">
        <v>20.2</v>
      </c>
      <c r="I239" s="125" t="s">
        <v>50</v>
      </c>
      <c r="J239" s="122" t="s">
        <v>95</v>
      </c>
      <c r="K239" s="126"/>
      <c r="L239" s="126" t="s">
        <v>97</v>
      </c>
      <c r="M239" s="126"/>
      <c r="N239" s="126" t="s">
        <v>97</v>
      </c>
      <c r="O239" s="126"/>
      <c r="P239" s="126" t="s">
        <v>97</v>
      </c>
      <c r="Q239" s="126">
        <f t="shared" ref="Q239:Q245" si="6">H239*K239</f>
        <v>0</v>
      </c>
      <c r="R239" s="127" t="s">
        <v>98</v>
      </c>
      <c r="S239" s="116"/>
      <c r="T239" s="116"/>
      <c r="U239" s="116"/>
      <c r="V239" s="116"/>
      <c r="W239" s="116"/>
      <c r="X239" s="116"/>
      <c r="Y239" s="116"/>
    </row>
    <row r="240" spans="1:25" ht="12.75" hidden="1" customHeight="1" x14ac:dyDescent="0.2">
      <c r="A240" s="109"/>
      <c r="B240" s="110"/>
      <c r="C240" s="116" t="s">
        <v>132</v>
      </c>
      <c r="D240" s="120"/>
      <c r="E240" s="125" t="s">
        <v>110</v>
      </c>
      <c r="F240" s="122" t="s">
        <v>114</v>
      </c>
      <c r="G240" s="121" t="s">
        <v>95</v>
      </c>
      <c r="H240" s="123">
        <v>20.8</v>
      </c>
      <c r="I240" s="125" t="s">
        <v>50</v>
      </c>
      <c r="J240" s="122" t="s">
        <v>95</v>
      </c>
      <c r="K240" s="126"/>
      <c r="L240" s="126" t="s">
        <v>97</v>
      </c>
      <c r="M240" s="126"/>
      <c r="N240" s="126" t="s">
        <v>97</v>
      </c>
      <c r="O240" s="126"/>
      <c r="P240" s="126" t="s">
        <v>97</v>
      </c>
      <c r="Q240" s="126">
        <f t="shared" si="6"/>
        <v>0</v>
      </c>
      <c r="R240" s="127" t="s">
        <v>98</v>
      </c>
      <c r="S240" s="116"/>
      <c r="T240" s="116"/>
      <c r="U240" s="116"/>
      <c r="V240" s="116"/>
      <c r="W240" s="116"/>
      <c r="X240" s="116"/>
      <c r="Y240" s="116"/>
    </row>
    <row r="241" spans="1:25" ht="12.75" hidden="1" customHeight="1" x14ac:dyDescent="0.2">
      <c r="A241" s="109"/>
      <c r="B241" s="110"/>
      <c r="C241" s="116" t="s">
        <v>132</v>
      </c>
      <c r="D241" s="120"/>
      <c r="E241" s="125" t="s">
        <v>110</v>
      </c>
      <c r="F241" s="122" t="s">
        <v>124</v>
      </c>
      <c r="G241" s="121" t="s">
        <v>95</v>
      </c>
      <c r="H241" s="123">
        <v>24.6</v>
      </c>
      <c r="I241" s="125" t="s">
        <v>50</v>
      </c>
      <c r="J241" s="122" t="s">
        <v>95</v>
      </c>
      <c r="K241" s="126"/>
      <c r="L241" s="126" t="s">
        <v>97</v>
      </c>
      <c r="M241" s="126"/>
      <c r="N241" s="126" t="s">
        <v>97</v>
      </c>
      <c r="O241" s="126"/>
      <c r="P241" s="126" t="s">
        <v>97</v>
      </c>
      <c r="Q241" s="126">
        <f t="shared" si="6"/>
        <v>0</v>
      </c>
      <c r="R241" s="127" t="s">
        <v>98</v>
      </c>
      <c r="S241" s="116"/>
      <c r="T241" s="116"/>
      <c r="U241" s="116"/>
      <c r="V241" s="116"/>
      <c r="W241" s="116"/>
      <c r="X241" s="116"/>
      <c r="Y241" s="116"/>
    </row>
    <row r="242" spans="1:25" ht="12.75" hidden="1" customHeight="1" x14ac:dyDescent="0.2">
      <c r="A242" s="109"/>
      <c r="B242" s="110"/>
      <c r="C242" s="116" t="s">
        <v>132</v>
      </c>
      <c r="D242" s="120"/>
      <c r="E242" s="125" t="s">
        <v>110</v>
      </c>
      <c r="F242" s="122" t="s">
        <v>111</v>
      </c>
      <c r="G242" s="121" t="s">
        <v>95</v>
      </c>
      <c r="H242" s="123">
        <v>26</v>
      </c>
      <c r="I242" s="125" t="s">
        <v>50</v>
      </c>
      <c r="J242" s="122" t="s">
        <v>95</v>
      </c>
      <c r="K242" s="126"/>
      <c r="L242" s="126" t="s">
        <v>97</v>
      </c>
      <c r="M242" s="126"/>
      <c r="N242" s="126" t="s">
        <v>97</v>
      </c>
      <c r="O242" s="126"/>
      <c r="P242" s="126" t="s">
        <v>97</v>
      </c>
      <c r="Q242" s="126">
        <f t="shared" si="6"/>
        <v>0</v>
      </c>
      <c r="R242" s="127" t="s">
        <v>98</v>
      </c>
      <c r="S242" s="116"/>
      <c r="T242" s="116"/>
      <c r="U242" s="116"/>
      <c r="V242" s="116"/>
      <c r="W242" s="116"/>
      <c r="X242" s="116"/>
      <c r="Y242" s="116"/>
    </row>
    <row r="243" spans="1:25" ht="12.75" hidden="1" customHeight="1" x14ac:dyDescent="0.2">
      <c r="A243" s="109"/>
      <c r="B243" s="110"/>
      <c r="C243" s="116" t="s">
        <v>132</v>
      </c>
      <c r="D243" s="120"/>
      <c r="E243" s="125" t="s">
        <v>110</v>
      </c>
      <c r="F243" s="122" t="s">
        <v>115</v>
      </c>
      <c r="G243" s="121" t="s">
        <v>95</v>
      </c>
      <c r="H243" s="123">
        <v>30.6</v>
      </c>
      <c r="I243" s="125" t="s">
        <v>50</v>
      </c>
      <c r="J243" s="122" t="s">
        <v>95</v>
      </c>
      <c r="K243" s="126"/>
      <c r="L243" s="126" t="s">
        <v>97</v>
      </c>
      <c r="M243" s="126"/>
      <c r="N243" s="126" t="s">
        <v>97</v>
      </c>
      <c r="O243" s="126"/>
      <c r="P243" s="126" t="s">
        <v>97</v>
      </c>
      <c r="Q243" s="126">
        <f t="shared" si="6"/>
        <v>0</v>
      </c>
      <c r="R243" s="127" t="s">
        <v>98</v>
      </c>
      <c r="S243" s="116"/>
      <c r="T243" s="116"/>
      <c r="U243" s="116"/>
      <c r="V243" s="116"/>
      <c r="W243" s="116"/>
      <c r="X243" s="116"/>
      <c r="Y243" s="116"/>
    </row>
    <row r="244" spans="1:25" ht="12.75" hidden="1" customHeight="1" x14ac:dyDescent="0.2">
      <c r="A244" s="109"/>
      <c r="B244" s="110"/>
      <c r="C244" s="116" t="s">
        <v>132</v>
      </c>
      <c r="D244" s="120"/>
      <c r="E244" s="125" t="s">
        <v>110</v>
      </c>
      <c r="F244" s="122" t="s">
        <v>116</v>
      </c>
      <c r="G244" s="121" t="s">
        <v>95</v>
      </c>
      <c r="H244" s="123">
        <v>35</v>
      </c>
      <c r="I244" s="125" t="s">
        <v>50</v>
      </c>
      <c r="J244" s="122" t="s">
        <v>95</v>
      </c>
      <c r="K244" s="126"/>
      <c r="L244" s="126" t="s">
        <v>97</v>
      </c>
      <c r="M244" s="126"/>
      <c r="N244" s="126" t="s">
        <v>97</v>
      </c>
      <c r="O244" s="126"/>
      <c r="P244" s="126" t="s">
        <v>97</v>
      </c>
      <c r="Q244" s="126">
        <f t="shared" si="6"/>
        <v>0</v>
      </c>
      <c r="R244" s="127" t="s">
        <v>98</v>
      </c>
      <c r="S244" s="116"/>
      <c r="T244" s="116"/>
      <c r="U244" s="116"/>
      <c r="V244" s="116"/>
      <c r="W244" s="116"/>
      <c r="X244" s="116"/>
      <c r="Y244" s="116"/>
    </row>
    <row r="245" spans="1:25" ht="12.75" hidden="1" customHeight="1" x14ac:dyDescent="0.2">
      <c r="A245" s="109"/>
      <c r="B245" s="110"/>
      <c r="C245" s="116" t="s">
        <v>132</v>
      </c>
      <c r="D245" s="120"/>
      <c r="E245" s="125" t="s">
        <v>110</v>
      </c>
      <c r="F245" s="122" t="s">
        <v>125</v>
      </c>
      <c r="G245" s="121" t="s">
        <v>95</v>
      </c>
      <c r="H245" s="123">
        <v>39.4</v>
      </c>
      <c r="I245" s="125" t="s">
        <v>50</v>
      </c>
      <c r="J245" s="122" t="s">
        <v>95</v>
      </c>
      <c r="K245" s="126"/>
      <c r="L245" s="126" t="s">
        <v>97</v>
      </c>
      <c r="M245" s="126"/>
      <c r="N245" s="126" t="s">
        <v>97</v>
      </c>
      <c r="O245" s="126"/>
      <c r="P245" s="126" t="s">
        <v>97</v>
      </c>
      <c r="Q245" s="126">
        <f t="shared" si="6"/>
        <v>0</v>
      </c>
      <c r="R245" s="127" t="s">
        <v>98</v>
      </c>
      <c r="S245" s="116"/>
      <c r="T245" s="116"/>
      <c r="U245" s="116"/>
      <c r="V245" s="116"/>
      <c r="W245" s="116"/>
      <c r="X245" s="116"/>
      <c r="Y245" s="116"/>
    </row>
    <row r="246" spans="1:25" ht="12.75" hidden="1" customHeight="1" x14ac:dyDescent="0.2">
      <c r="A246" s="109" t="s">
        <v>133</v>
      </c>
      <c r="B246" s="110"/>
      <c r="C246" s="116" t="s">
        <v>126</v>
      </c>
      <c r="D246" s="120"/>
      <c r="E246" s="125" t="s">
        <v>110</v>
      </c>
      <c r="F246" s="122" t="s">
        <v>114</v>
      </c>
      <c r="G246" s="121" t="s">
        <v>95</v>
      </c>
      <c r="H246" s="123">
        <v>5.0999999999999996</v>
      </c>
      <c r="I246" s="125" t="s">
        <v>50</v>
      </c>
      <c r="J246" s="122" t="s">
        <v>95</v>
      </c>
      <c r="K246" s="126"/>
      <c r="L246" s="126" t="s">
        <v>97</v>
      </c>
      <c r="M246" s="126"/>
      <c r="N246" s="126" t="s">
        <v>97</v>
      </c>
      <c r="O246" s="126"/>
      <c r="P246" s="126" t="s">
        <v>97</v>
      </c>
      <c r="Q246" s="126">
        <f>H246*K246</f>
        <v>0</v>
      </c>
      <c r="R246" s="127" t="s">
        <v>98</v>
      </c>
      <c r="S246" s="116"/>
      <c r="T246" s="116"/>
      <c r="U246" s="116"/>
      <c r="V246" s="116"/>
      <c r="W246" s="116"/>
      <c r="X246" s="116"/>
      <c r="Y246" s="116"/>
    </row>
    <row r="247" spans="1:25" ht="12.75" hidden="1" customHeight="1" x14ac:dyDescent="0.2">
      <c r="A247" s="109"/>
      <c r="B247" s="110"/>
      <c r="C247" s="116" t="s">
        <v>126</v>
      </c>
      <c r="D247" s="120"/>
      <c r="E247" s="125" t="s">
        <v>110</v>
      </c>
      <c r="F247" s="122" t="s">
        <v>124</v>
      </c>
      <c r="G247" s="121" t="s">
        <v>95</v>
      </c>
      <c r="H247" s="123">
        <v>6</v>
      </c>
      <c r="I247" s="125" t="s">
        <v>50</v>
      </c>
      <c r="J247" s="122" t="s">
        <v>95</v>
      </c>
      <c r="K247" s="126"/>
      <c r="L247" s="126" t="s">
        <v>97</v>
      </c>
      <c r="M247" s="126"/>
      <c r="N247" s="126" t="s">
        <v>97</v>
      </c>
      <c r="O247" s="126"/>
      <c r="P247" s="126" t="s">
        <v>97</v>
      </c>
      <c r="Q247" s="126">
        <f>H247*K247</f>
        <v>0</v>
      </c>
      <c r="R247" s="127" t="s">
        <v>98</v>
      </c>
      <c r="S247" s="116"/>
      <c r="T247" s="116"/>
      <c r="U247" s="116"/>
      <c r="V247" s="116"/>
      <c r="W247" s="116"/>
      <c r="X247" s="116"/>
      <c r="Y247" s="116"/>
    </row>
    <row r="248" spans="1:25" ht="12.75" hidden="1" customHeight="1" x14ac:dyDescent="0.2">
      <c r="A248" s="109"/>
      <c r="B248" s="110"/>
      <c r="C248" s="116" t="s">
        <v>126</v>
      </c>
      <c r="D248" s="120"/>
      <c r="E248" s="125" t="s">
        <v>110</v>
      </c>
      <c r="F248" s="122" t="s">
        <v>111</v>
      </c>
      <c r="G248" s="121" t="s">
        <v>95</v>
      </c>
      <c r="H248" s="123">
        <v>6.3</v>
      </c>
      <c r="I248" s="125" t="s">
        <v>50</v>
      </c>
      <c r="J248" s="122" t="s">
        <v>95</v>
      </c>
      <c r="K248" s="126"/>
      <c r="L248" s="126" t="s">
        <v>97</v>
      </c>
      <c r="M248" s="126"/>
      <c r="N248" s="126" t="s">
        <v>97</v>
      </c>
      <c r="O248" s="126"/>
      <c r="P248" s="126" t="s">
        <v>97</v>
      </c>
      <c r="Q248" s="126">
        <f>H248*K248</f>
        <v>0</v>
      </c>
      <c r="R248" s="127" t="s">
        <v>98</v>
      </c>
      <c r="S248" s="116"/>
      <c r="T248" s="116"/>
      <c r="U248" s="116"/>
      <c r="V248" s="116"/>
      <c r="W248" s="116"/>
      <c r="X248" s="116"/>
      <c r="Y248" s="116"/>
    </row>
    <row r="249" spans="1:25" ht="12.75" hidden="1" customHeight="1" x14ac:dyDescent="0.2">
      <c r="A249" s="109"/>
      <c r="B249" s="110"/>
      <c r="C249" s="116" t="s">
        <v>126</v>
      </c>
      <c r="D249" s="120"/>
      <c r="E249" s="125" t="s">
        <v>110</v>
      </c>
      <c r="F249" s="122" t="s">
        <v>115</v>
      </c>
      <c r="G249" s="121" t="s">
        <v>95</v>
      </c>
      <c r="H249" s="123">
        <v>7.5</v>
      </c>
      <c r="I249" s="125" t="s">
        <v>50</v>
      </c>
      <c r="J249" s="122" t="s">
        <v>95</v>
      </c>
      <c r="K249" s="126"/>
      <c r="L249" s="126" t="s">
        <v>97</v>
      </c>
      <c r="M249" s="126"/>
      <c r="N249" s="126" t="s">
        <v>97</v>
      </c>
      <c r="O249" s="126"/>
      <c r="P249" s="126" t="s">
        <v>97</v>
      </c>
      <c r="Q249" s="126">
        <f>H249*K249</f>
        <v>0</v>
      </c>
      <c r="R249" s="127" t="s">
        <v>98</v>
      </c>
      <c r="S249" s="116"/>
      <c r="T249" s="116"/>
      <c r="U249" s="116"/>
      <c r="V249" s="116"/>
      <c r="W249" s="116"/>
      <c r="X249" s="116"/>
      <c r="Y249" s="116"/>
    </row>
    <row r="250" spans="1:25" ht="12.75" hidden="1" customHeight="1" x14ac:dyDescent="0.2">
      <c r="A250" s="109"/>
      <c r="B250" s="110"/>
      <c r="C250" s="116" t="s">
        <v>126</v>
      </c>
      <c r="D250" s="120"/>
      <c r="E250" s="125" t="s">
        <v>110</v>
      </c>
      <c r="F250" s="122" t="s">
        <v>116</v>
      </c>
      <c r="G250" s="121" t="s">
        <v>95</v>
      </c>
      <c r="H250" s="123">
        <v>8.6</v>
      </c>
      <c r="I250" s="125" t="s">
        <v>50</v>
      </c>
      <c r="J250" s="122" t="s">
        <v>95</v>
      </c>
      <c r="K250" s="126"/>
      <c r="L250" s="126" t="s">
        <v>97</v>
      </c>
      <c r="M250" s="126"/>
      <c r="N250" s="126" t="s">
        <v>97</v>
      </c>
      <c r="O250" s="126"/>
      <c r="P250" s="126" t="s">
        <v>97</v>
      </c>
      <c r="Q250" s="126">
        <f>H250*K250</f>
        <v>0</v>
      </c>
      <c r="R250" s="127" t="s">
        <v>98</v>
      </c>
      <c r="S250" s="116"/>
      <c r="T250" s="116"/>
      <c r="U250" s="116"/>
      <c r="V250" s="116"/>
      <c r="W250" s="116"/>
      <c r="X250" s="116"/>
      <c r="Y250" s="116"/>
    </row>
    <row r="251" spans="1:25" x14ac:dyDescent="0.2">
      <c r="A251" s="109"/>
      <c r="B251" s="110"/>
      <c r="C251" s="116"/>
      <c r="D251" s="120"/>
      <c r="E251" s="125"/>
      <c r="F251" s="218" t="s">
        <v>225</v>
      </c>
      <c r="G251" s="219"/>
      <c r="H251" s="219"/>
      <c r="I251" s="219"/>
      <c r="J251" s="122"/>
      <c r="K251" s="126"/>
      <c r="L251" s="126"/>
      <c r="M251" s="126"/>
      <c r="N251" s="126"/>
      <c r="O251" s="126"/>
      <c r="P251" s="126"/>
      <c r="Q251" s="126"/>
      <c r="R251" s="127"/>
      <c r="S251" s="116"/>
      <c r="T251" s="116"/>
      <c r="U251" s="116"/>
      <c r="V251" s="116"/>
      <c r="W251" s="116"/>
      <c r="X251" s="116"/>
      <c r="Y251" s="116"/>
    </row>
    <row r="252" spans="1:25" ht="12.75" customHeight="1" x14ac:dyDescent="0.2">
      <c r="A252" s="109"/>
      <c r="B252" s="110"/>
      <c r="C252" s="116"/>
      <c r="D252" s="120"/>
      <c r="E252" s="125"/>
      <c r="F252" s="216" t="s">
        <v>232</v>
      </c>
      <c r="G252" s="217"/>
      <c r="H252" s="217"/>
      <c r="I252" s="217"/>
      <c r="J252" s="122"/>
      <c r="K252" s="126"/>
      <c r="L252" s="126"/>
      <c r="M252" s="126"/>
      <c r="N252" s="126"/>
      <c r="O252" s="126"/>
      <c r="P252" s="126"/>
      <c r="Q252" s="126"/>
      <c r="R252" s="127"/>
      <c r="S252" s="116"/>
      <c r="T252" s="116"/>
      <c r="U252" s="116"/>
      <c r="V252" s="116"/>
      <c r="W252" s="116"/>
      <c r="X252" s="116"/>
      <c r="Y252" s="116"/>
    </row>
    <row r="253" spans="1:25" ht="12.75" customHeight="1" x14ac:dyDescent="0.2">
      <c r="A253" s="109"/>
      <c r="B253" s="110"/>
      <c r="C253" s="116"/>
      <c r="D253" s="120"/>
      <c r="E253" s="121"/>
      <c r="F253" s="217"/>
      <c r="G253" s="217"/>
      <c r="H253" s="217"/>
      <c r="I253" s="217"/>
      <c r="J253" s="122"/>
      <c r="K253" s="126"/>
      <c r="L253" s="126"/>
      <c r="M253" s="126"/>
      <c r="N253" s="126"/>
      <c r="O253" s="126"/>
      <c r="P253" s="126"/>
      <c r="Q253" s="126"/>
      <c r="R253" s="127"/>
      <c r="S253" s="116"/>
      <c r="T253" s="116"/>
      <c r="U253" s="116"/>
      <c r="V253" s="116"/>
      <c r="W253" s="116"/>
      <c r="X253" s="116"/>
      <c r="Y253" s="116"/>
    </row>
    <row r="254" spans="1:25" x14ac:dyDescent="0.2">
      <c r="A254" s="114"/>
      <c r="B254" s="110"/>
      <c r="C254" s="121"/>
      <c r="D254" s="120"/>
      <c r="E254" s="121"/>
      <c r="F254" s="217"/>
      <c r="G254" s="217"/>
      <c r="H254" s="217"/>
      <c r="I254" s="217"/>
      <c r="J254" s="122"/>
      <c r="K254" s="129"/>
      <c r="L254" s="129"/>
      <c r="M254" s="129"/>
      <c r="N254" s="129"/>
      <c r="O254" s="129"/>
      <c r="P254" s="126"/>
      <c r="Q254" s="126"/>
      <c r="R254" s="127"/>
      <c r="S254" s="116"/>
      <c r="T254" s="116"/>
      <c r="U254" s="116"/>
      <c r="V254" s="116"/>
      <c r="W254" s="116"/>
      <c r="X254" s="116"/>
      <c r="Y254" s="116"/>
    </row>
    <row r="255" spans="1:25" ht="13.5" thickBot="1" x14ac:dyDescent="0.25">
      <c r="A255" s="114"/>
      <c r="B255" s="110"/>
      <c r="C255" s="121"/>
      <c r="D255" s="120"/>
      <c r="E255" s="121"/>
      <c r="F255" s="135"/>
      <c r="G255" s="135"/>
      <c r="H255" s="135"/>
      <c r="I255" s="135"/>
      <c r="J255" s="122"/>
      <c r="K255" s="129" t="s">
        <v>169</v>
      </c>
      <c r="L255" s="129"/>
      <c r="M255" s="166" t="s">
        <v>135</v>
      </c>
      <c r="N255" s="129"/>
      <c r="O255" s="129" t="s">
        <v>136</v>
      </c>
      <c r="P255" s="126"/>
      <c r="Q255" s="126"/>
      <c r="R255" s="127"/>
      <c r="S255" s="116"/>
      <c r="T255" s="116"/>
      <c r="U255" s="116"/>
      <c r="V255" s="116"/>
      <c r="W255" s="116"/>
      <c r="X255" s="116"/>
      <c r="Y255" s="116"/>
    </row>
    <row r="256" spans="1:25" ht="12.75" customHeight="1" x14ac:dyDescent="0.2">
      <c r="A256" s="223" t="s">
        <v>226</v>
      </c>
      <c r="B256" s="117"/>
      <c r="C256" s="214"/>
      <c r="D256" s="214"/>
      <c r="E256" s="214"/>
      <c r="F256" s="214"/>
      <c r="G256" s="148"/>
      <c r="H256" s="84"/>
      <c r="I256" s="78"/>
      <c r="J256" s="130" t="s">
        <v>95</v>
      </c>
      <c r="K256" s="82"/>
      <c r="L256" s="72"/>
      <c r="M256" s="82"/>
      <c r="N256" s="72"/>
      <c r="O256" s="82"/>
      <c r="P256" s="73"/>
      <c r="Q256" s="126"/>
      <c r="R256" s="127"/>
      <c r="S256" s="116"/>
      <c r="T256" s="116"/>
      <c r="U256" s="116"/>
      <c r="V256" s="116"/>
      <c r="W256" s="116"/>
      <c r="X256" s="116"/>
      <c r="Y256" s="116"/>
    </row>
    <row r="257" spans="1:25" ht="13.5" thickBot="1" x14ac:dyDescent="0.25">
      <c r="A257" s="224"/>
      <c r="B257" s="118"/>
      <c r="C257" s="214"/>
      <c r="D257" s="214"/>
      <c r="E257" s="214"/>
      <c r="F257" s="214"/>
      <c r="G257" s="149"/>
      <c r="H257" s="84"/>
      <c r="I257" s="79"/>
      <c r="J257" s="131" t="s">
        <v>95</v>
      </c>
      <c r="K257" s="86"/>
      <c r="L257" s="58"/>
      <c r="M257" s="86"/>
      <c r="N257" s="58"/>
      <c r="O257" s="86"/>
      <c r="P257" s="59"/>
      <c r="Q257" s="126"/>
      <c r="R257" s="127"/>
      <c r="S257" s="116"/>
      <c r="T257" s="116"/>
      <c r="U257" s="116"/>
      <c r="V257" s="116"/>
      <c r="W257" s="116"/>
      <c r="X257" s="116"/>
      <c r="Y257" s="116"/>
    </row>
    <row r="258" spans="1:25" x14ac:dyDescent="0.2">
      <c r="A258" s="109"/>
      <c r="B258" s="110"/>
      <c r="C258" s="214"/>
      <c r="D258" s="214"/>
      <c r="E258" s="214"/>
      <c r="F258" s="214"/>
      <c r="G258" s="149"/>
      <c r="H258" s="84"/>
      <c r="I258" s="79"/>
      <c r="J258" s="131" t="s">
        <v>95</v>
      </c>
      <c r="K258" s="86"/>
      <c r="L258" s="58"/>
      <c r="M258" s="86"/>
      <c r="N258" s="58"/>
      <c r="O258" s="86"/>
      <c r="P258" s="59"/>
      <c r="Q258" s="126"/>
      <c r="R258" s="127"/>
      <c r="S258" s="116"/>
      <c r="T258" s="116"/>
      <c r="U258" s="116"/>
      <c r="V258" s="116"/>
      <c r="W258" s="116"/>
      <c r="X258" s="116"/>
      <c r="Y258" s="116"/>
    </row>
    <row r="259" spans="1:25" x14ac:dyDescent="0.2">
      <c r="A259" s="109"/>
      <c r="B259" s="110"/>
      <c r="C259" s="214"/>
      <c r="D259" s="214"/>
      <c r="E259" s="214"/>
      <c r="F259" s="214"/>
      <c r="G259" s="149"/>
      <c r="H259" s="84"/>
      <c r="I259" s="79"/>
      <c r="J259" s="131" t="s">
        <v>95</v>
      </c>
      <c r="K259" s="86"/>
      <c r="L259" s="58"/>
      <c r="M259" s="86"/>
      <c r="N259" s="58"/>
      <c r="O259" s="86"/>
      <c r="P259" s="59"/>
      <c r="Q259" s="126"/>
      <c r="R259" s="127"/>
      <c r="S259" s="116"/>
      <c r="T259" s="116"/>
      <c r="U259" s="116"/>
      <c r="V259" s="116"/>
      <c r="W259" s="116"/>
      <c r="X259" s="116"/>
      <c r="Y259" s="116"/>
    </row>
    <row r="260" spans="1:25" x14ac:dyDescent="0.2">
      <c r="A260" s="109"/>
      <c r="B260" s="110"/>
      <c r="C260" s="214"/>
      <c r="D260" s="214"/>
      <c r="E260" s="214"/>
      <c r="F260" s="214"/>
      <c r="G260" s="149"/>
      <c r="H260" s="84"/>
      <c r="I260" s="79"/>
      <c r="J260" s="131" t="s">
        <v>95</v>
      </c>
      <c r="K260" s="86"/>
      <c r="L260" s="58"/>
      <c r="M260" s="86"/>
      <c r="N260" s="58"/>
      <c r="O260" s="86"/>
      <c r="P260" s="59"/>
      <c r="Q260" s="126"/>
      <c r="R260" s="127"/>
      <c r="S260" s="116"/>
      <c r="T260" s="116"/>
      <c r="U260" s="116"/>
      <c r="V260" s="116"/>
      <c r="W260" s="116"/>
      <c r="X260" s="116"/>
      <c r="Y260" s="116"/>
    </row>
    <row r="261" spans="1:25" x14ac:dyDescent="0.2">
      <c r="A261" s="109"/>
      <c r="B261" s="110"/>
      <c r="C261" s="214"/>
      <c r="D261" s="214"/>
      <c r="E261" s="214"/>
      <c r="F261" s="214"/>
      <c r="G261" s="149"/>
      <c r="H261" s="84"/>
      <c r="I261" s="79"/>
      <c r="J261" s="131" t="s">
        <v>95</v>
      </c>
      <c r="K261" s="86"/>
      <c r="L261" s="58"/>
      <c r="M261" s="86"/>
      <c r="N261" s="58"/>
      <c r="O261" s="86"/>
      <c r="P261" s="59"/>
      <c r="Q261" s="126"/>
      <c r="R261" s="127"/>
      <c r="S261" s="116"/>
      <c r="T261" s="116"/>
      <c r="U261" s="116"/>
      <c r="V261" s="116"/>
      <c r="W261" s="116"/>
      <c r="X261" s="116"/>
      <c r="Y261" s="116"/>
    </row>
    <row r="262" spans="1:25" x14ac:dyDescent="0.2">
      <c r="A262" s="109"/>
      <c r="B262" s="110"/>
      <c r="C262" s="214"/>
      <c r="D262" s="214"/>
      <c r="E262" s="214"/>
      <c r="F262" s="214"/>
      <c r="G262" s="149"/>
      <c r="H262" s="84"/>
      <c r="I262" s="79"/>
      <c r="J262" s="131" t="s">
        <v>95</v>
      </c>
      <c r="K262" s="86"/>
      <c r="L262" s="58"/>
      <c r="M262" s="86"/>
      <c r="N262" s="58"/>
      <c r="O262" s="86"/>
      <c r="P262" s="59"/>
      <c r="Q262" s="126"/>
      <c r="R262" s="127"/>
      <c r="S262" s="116"/>
      <c r="T262" s="116"/>
      <c r="U262" s="116"/>
      <c r="V262" s="116"/>
      <c r="W262" s="116"/>
      <c r="X262" s="116"/>
      <c r="Y262" s="116"/>
    </row>
    <row r="263" spans="1:25" x14ac:dyDescent="0.2">
      <c r="A263" s="109"/>
      <c r="B263" s="110"/>
      <c r="C263" s="214"/>
      <c r="D263" s="214"/>
      <c r="E263" s="214"/>
      <c r="F263" s="214"/>
      <c r="G263" s="149"/>
      <c r="H263" s="84"/>
      <c r="I263" s="79"/>
      <c r="J263" s="131" t="s">
        <v>95</v>
      </c>
      <c r="K263" s="86"/>
      <c r="L263" s="58"/>
      <c r="M263" s="86"/>
      <c r="N263" s="58"/>
      <c r="O263" s="86"/>
      <c r="P263" s="59"/>
      <c r="Q263" s="126"/>
      <c r="R263" s="127"/>
      <c r="S263" s="116"/>
      <c r="T263" s="116"/>
      <c r="U263" s="116"/>
      <c r="V263" s="116"/>
      <c r="W263" s="116"/>
      <c r="X263" s="116"/>
      <c r="Y263" s="116"/>
    </row>
    <row r="264" spans="1:25" x14ac:dyDescent="0.2">
      <c r="A264" s="109"/>
      <c r="B264" s="110"/>
      <c r="C264" s="214"/>
      <c r="D264" s="214"/>
      <c r="E264" s="214"/>
      <c r="F264" s="214"/>
      <c r="G264" s="149"/>
      <c r="H264" s="84"/>
      <c r="I264" s="79"/>
      <c r="J264" s="131" t="s">
        <v>95</v>
      </c>
      <c r="K264" s="86"/>
      <c r="L264" s="58"/>
      <c r="M264" s="86"/>
      <c r="N264" s="58"/>
      <c r="O264" s="86"/>
      <c r="P264" s="59"/>
      <c r="Q264" s="126"/>
      <c r="R264" s="127"/>
      <c r="S264" s="116"/>
      <c r="T264" s="116"/>
      <c r="U264" s="116"/>
      <c r="V264" s="116"/>
      <c r="W264" s="116"/>
      <c r="X264" s="116"/>
      <c r="Y264" s="116"/>
    </row>
    <row r="265" spans="1:25" x14ac:dyDescent="0.2">
      <c r="A265" s="109"/>
      <c r="B265" s="110"/>
      <c r="C265" s="214"/>
      <c r="D265" s="214"/>
      <c r="E265" s="214"/>
      <c r="F265" s="214"/>
      <c r="G265" s="149"/>
      <c r="H265" s="84"/>
      <c r="I265" s="79"/>
      <c r="J265" s="131" t="s">
        <v>95</v>
      </c>
      <c r="K265" s="86"/>
      <c r="L265" s="58"/>
      <c r="M265" s="86"/>
      <c r="N265" s="58"/>
      <c r="O265" s="86"/>
      <c r="P265" s="59"/>
      <c r="Q265" s="126"/>
      <c r="R265" s="127"/>
      <c r="S265" s="116"/>
      <c r="T265" s="116"/>
      <c r="U265" s="116"/>
      <c r="V265" s="116"/>
      <c r="W265" s="116"/>
      <c r="X265" s="116"/>
      <c r="Y265" s="116"/>
    </row>
    <row r="266" spans="1:25" x14ac:dyDescent="0.2">
      <c r="A266" s="109"/>
      <c r="B266" s="110"/>
      <c r="C266" s="214"/>
      <c r="D266" s="214"/>
      <c r="E266" s="214"/>
      <c r="F266" s="214"/>
      <c r="G266" s="149"/>
      <c r="H266" s="84"/>
      <c r="I266" s="79"/>
      <c r="J266" s="131" t="s">
        <v>95</v>
      </c>
      <c r="K266" s="86"/>
      <c r="L266" s="58"/>
      <c r="M266" s="86"/>
      <c r="N266" s="58"/>
      <c r="O266" s="86"/>
      <c r="P266" s="59"/>
      <c r="Q266" s="126"/>
      <c r="R266" s="127"/>
      <c r="S266" s="116"/>
      <c r="T266" s="116"/>
      <c r="U266" s="116"/>
      <c r="V266" s="116"/>
      <c r="W266" s="116"/>
      <c r="X266" s="116"/>
      <c r="Y266" s="116"/>
    </row>
    <row r="267" spans="1:25" x14ac:dyDescent="0.2">
      <c r="A267" s="109"/>
      <c r="B267" s="110"/>
      <c r="C267" s="214"/>
      <c r="D267" s="214"/>
      <c r="E267" s="214"/>
      <c r="F267" s="214"/>
      <c r="G267" s="149"/>
      <c r="H267" s="84"/>
      <c r="I267" s="79"/>
      <c r="J267" s="131" t="s">
        <v>95</v>
      </c>
      <c r="K267" s="86"/>
      <c r="L267" s="58"/>
      <c r="M267" s="86"/>
      <c r="N267" s="58"/>
      <c r="O267" s="86"/>
      <c r="P267" s="59"/>
      <c r="Q267" s="126"/>
      <c r="R267" s="127"/>
      <c r="S267" s="116"/>
      <c r="T267" s="116"/>
      <c r="U267" s="116"/>
      <c r="V267" s="116"/>
      <c r="W267" s="116"/>
      <c r="X267" s="116"/>
      <c r="Y267" s="116"/>
    </row>
    <row r="268" spans="1:25" x14ac:dyDescent="0.2">
      <c r="A268" s="109"/>
      <c r="B268" s="110"/>
      <c r="C268" s="214"/>
      <c r="D268" s="214"/>
      <c r="E268" s="214"/>
      <c r="F268" s="214"/>
      <c r="G268" s="149"/>
      <c r="H268" s="84"/>
      <c r="I268" s="79"/>
      <c r="J268" s="131" t="s">
        <v>95</v>
      </c>
      <c r="K268" s="86"/>
      <c r="L268" s="58"/>
      <c r="M268" s="86"/>
      <c r="N268" s="58"/>
      <c r="O268" s="86"/>
      <c r="P268" s="59"/>
      <c r="Q268" s="126"/>
      <c r="R268" s="127"/>
      <c r="S268" s="116"/>
      <c r="T268" s="116"/>
      <c r="U268" s="116"/>
      <c r="V268" s="116"/>
      <c r="W268" s="116"/>
      <c r="X268" s="116"/>
      <c r="Y268" s="116"/>
    </row>
    <row r="269" spans="1:25" x14ac:dyDescent="0.2">
      <c r="A269" s="109"/>
      <c r="B269" s="110"/>
      <c r="C269" s="214"/>
      <c r="D269" s="214"/>
      <c r="E269" s="214"/>
      <c r="F269" s="214"/>
      <c r="G269" s="149"/>
      <c r="H269" s="84"/>
      <c r="I269" s="79"/>
      <c r="J269" s="131" t="s">
        <v>95</v>
      </c>
      <c r="K269" s="86"/>
      <c r="L269" s="58"/>
      <c r="M269" s="86"/>
      <c r="N269" s="58"/>
      <c r="O269" s="86"/>
      <c r="P269" s="59"/>
      <c r="Q269" s="126"/>
      <c r="R269" s="127"/>
      <c r="S269" s="116"/>
      <c r="T269" s="116"/>
      <c r="U269" s="116"/>
      <c r="V269" s="116"/>
      <c r="W269" s="116"/>
      <c r="X269" s="116"/>
      <c r="Y269" s="116"/>
    </row>
    <row r="270" spans="1:25" x14ac:dyDescent="0.2">
      <c r="A270" s="109"/>
      <c r="B270" s="110"/>
      <c r="C270" s="214"/>
      <c r="D270" s="214"/>
      <c r="E270" s="214"/>
      <c r="F270" s="214"/>
      <c r="G270" s="149"/>
      <c r="H270" s="84"/>
      <c r="I270" s="79"/>
      <c r="J270" s="131" t="s">
        <v>95</v>
      </c>
      <c r="K270" s="86"/>
      <c r="L270" s="58"/>
      <c r="M270" s="86"/>
      <c r="N270" s="58"/>
      <c r="O270" s="86"/>
      <c r="P270" s="59"/>
      <c r="Q270" s="126"/>
      <c r="R270" s="127"/>
      <c r="S270" s="116"/>
      <c r="T270" s="116"/>
      <c r="U270" s="116"/>
      <c r="V270" s="116"/>
      <c r="W270" s="116"/>
      <c r="X270" s="116"/>
      <c r="Y270" s="116"/>
    </row>
    <row r="271" spans="1:25" x14ac:dyDescent="0.2">
      <c r="A271" s="109"/>
      <c r="B271" s="110"/>
      <c r="C271" s="214"/>
      <c r="D271" s="214"/>
      <c r="E271" s="214"/>
      <c r="F271" s="214"/>
      <c r="G271" s="149"/>
      <c r="H271" s="84"/>
      <c r="I271" s="79"/>
      <c r="J271" s="131" t="s">
        <v>95</v>
      </c>
      <c r="K271" s="86"/>
      <c r="L271" s="58"/>
      <c r="M271" s="86"/>
      <c r="N271" s="58"/>
      <c r="O271" s="86"/>
      <c r="P271" s="59"/>
      <c r="Q271" s="126"/>
      <c r="R271" s="127"/>
      <c r="S271" s="116"/>
      <c r="T271" s="116"/>
      <c r="U271" s="116"/>
      <c r="V271" s="116"/>
      <c r="W271" s="116"/>
      <c r="X271" s="116"/>
      <c r="Y271" s="116"/>
    </row>
    <row r="272" spans="1:25" x14ac:dyDescent="0.2">
      <c r="A272" s="119"/>
      <c r="B272" s="110"/>
      <c r="C272" s="214"/>
      <c r="D272" s="214"/>
      <c r="E272" s="214"/>
      <c r="F272" s="214"/>
      <c r="G272" s="149"/>
      <c r="H272" s="84"/>
      <c r="I272" s="79"/>
      <c r="J272" s="131" t="s">
        <v>95</v>
      </c>
      <c r="K272" s="86"/>
      <c r="L272" s="58"/>
      <c r="M272" s="86"/>
      <c r="N272" s="58"/>
      <c r="O272" s="86"/>
      <c r="P272" s="59"/>
      <c r="Q272" s="126"/>
      <c r="R272" s="127"/>
      <c r="S272" s="116"/>
      <c r="T272" s="116"/>
      <c r="U272" s="116"/>
      <c r="V272" s="116"/>
      <c r="W272" s="116"/>
      <c r="X272" s="116"/>
      <c r="Y272" s="116"/>
    </row>
    <row r="273" spans="1:25" x14ac:dyDescent="0.2">
      <c r="A273" s="109"/>
      <c r="B273" s="110"/>
      <c r="C273" s="214"/>
      <c r="D273" s="214"/>
      <c r="E273" s="214"/>
      <c r="F273" s="214"/>
      <c r="G273" s="149"/>
      <c r="H273" s="84"/>
      <c r="I273" s="79"/>
      <c r="J273" s="131" t="s">
        <v>95</v>
      </c>
      <c r="K273" s="86"/>
      <c r="L273" s="58"/>
      <c r="M273" s="86"/>
      <c r="N273" s="58"/>
      <c r="O273" s="86"/>
      <c r="P273" s="59"/>
      <c r="Q273" s="126"/>
      <c r="R273" s="127"/>
      <c r="S273" s="116"/>
      <c r="T273" s="116"/>
      <c r="U273" s="116"/>
      <c r="V273" s="116"/>
      <c r="W273" s="116"/>
      <c r="X273" s="116"/>
      <c r="Y273" s="116"/>
    </row>
    <row r="274" spans="1:25" x14ac:dyDescent="0.2">
      <c r="A274" s="109"/>
      <c r="B274" s="110"/>
      <c r="C274" s="214"/>
      <c r="D274" s="214"/>
      <c r="E274" s="214"/>
      <c r="F274" s="214"/>
      <c r="G274" s="149"/>
      <c r="H274" s="84"/>
      <c r="I274" s="79"/>
      <c r="J274" s="131" t="s">
        <v>95</v>
      </c>
      <c r="K274" s="86"/>
      <c r="L274" s="58"/>
      <c r="M274" s="86"/>
      <c r="N274" s="58"/>
      <c r="O274" s="86"/>
      <c r="P274" s="59"/>
      <c r="Q274" s="126"/>
      <c r="R274" s="127"/>
      <c r="S274" s="116"/>
      <c r="T274" s="116"/>
      <c r="U274" s="116"/>
      <c r="V274" s="116"/>
      <c r="W274" s="116"/>
      <c r="X274" s="116"/>
      <c r="Y274" s="116"/>
    </row>
    <row r="275" spans="1:25" ht="13.5" thickBot="1" x14ac:dyDescent="0.25">
      <c r="A275" s="109"/>
      <c r="B275" s="110"/>
      <c r="C275" s="214"/>
      <c r="D275" s="214"/>
      <c r="E275" s="214"/>
      <c r="F275" s="214"/>
      <c r="G275" s="149"/>
      <c r="H275" s="84"/>
      <c r="I275" s="79"/>
      <c r="J275" s="131" t="s">
        <v>95</v>
      </c>
      <c r="K275" s="86"/>
      <c r="L275" s="58"/>
      <c r="M275" s="86"/>
      <c r="N275" s="58"/>
      <c r="O275" s="86"/>
      <c r="P275" s="59"/>
      <c r="Q275" s="126"/>
      <c r="R275" s="127"/>
      <c r="S275" s="116"/>
      <c r="T275" s="116"/>
      <c r="U275" s="116"/>
      <c r="V275" s="116"/>
      <c r="W275" s="116"/>
      <c r="X275" s="116"/>
      <c r="Y275" s="116"/>
    </row>
    <row r="276" spans="1:25" ht="13.5" thickBot="1" x14ac:dyDescent="0.25">
      <c r="A276" s="109"/>
      <c r="B276" s="110"/>
      <c r="C276" s="116"/>
      <c r="D276" s="120"/>
      <c r="E276" s="121"/>
      <c r="F276" s="122"/>
      <c r="H276" s="123"/>
      <c r="I276" s="125"/>
      <c r="J276" s="122"/>
      <c r="K276" s="48">
        <f>(H256*K256)+(H257*K257)+(H258*K258)+(H259*K259)+(H260*K260)+(H261*K261)+(H262*K262)+(H263*K263)+(H264*K264)+(H265*K265)+(H266*K266)+(H267*K267)+(H268*K268)+(H269*K269)+(H270*K270)+(H271*K271)+(H272*K272)+(H273*K273)+(H274*K274)+(H275*K275)</f>
        <v>0</v>
      </c>
      <c r="L276" s="49" t="s">
        <v>152</v>
      </c>
      <c r="M276" s="48">
        <f>(H256*M256)+(H257*M257)+(H258*M258)+(H259*M259)+(H260*M260)+(H261*M261)+(H262*M262)+(H263*M263)+(H264*M264)+(H265*M265)+(H266*M266)+(H267*M267)+(H268*M268)+(H269*M269)+(H270*M270)+(H271*M271)+(H272*M272)+(H273*M273)+(H274*M274)+(H275*M275)</f>
        <v>0</v>
      </c>
      <c r="N276" s="49" t="s">
        <v>152</v>
      </c>
      <c r="O276" s="48">
        <f>(H256*O256)+(H257*O257)+(H258*O258)+(H259*O259)+(H260*O260)+(H261*O261)+(H262*O262)+(H263*O263)+(H264*O264)+(H265*O265)+(H266*O266)+(H267*O267)+(H268*O268)+(H269*O269)+(H270*O270)+(H271*O271)+(H272*O272)+(H273*O273)+(H274*O274)+(H275*O275)</f>
        <v>0</v>
      </c>
      <c r="P276" s="49" t="s">
        <v>152</v>
      </c>
      <c r="Q276" s="129">
        <f>K276+M276+O276</f>
        <v>0</v>
      </c>
      <c r="R276" s="132" t="s">
        <v>153</v>
      </c>
      <c r="S276" s="133" t="s">
        <v>167</v>
      </c>
      <c r="T276" s="116"/>
      <c r="U276" s="116"/>
      <c r="V276" s="116"/>
      <c r="W276" s="116"/>
      <c r="X276" s="116"/>
      <c r="Y276" s="116"/>
    </row>
    <row r="277" spans="1:25" x14ac:dyDescent="0.2">
      <c r="A277" s="109"/>
      <c r="B277" s="110"/>
      <c r="C277" s="116"/>
      <c r="D277" s="120"/>
      <c r="E277" s="121"/>
      <c r="F277" s="122"/>
      <c r="H277" s="123"/>
      <c r="I277" s="125"/>
      <c r="J277" s="122"/>
      <c r="K277" s="126"/>
      <c r="L277" s="126"/>
      <c r="M277" s="126"/>
      <c r="N277" s="126"/>
      <c r="O277" s="126"/>
      <c r="P277" s="126"/>
      <c r="Q277" s="126"/>
      <c r="R277" s="127"/>
      <c r="S277" s="116"/>
      <c r="T277" s="116"/>
      <c r="U277" s="116"/>
      <c r="V277" s="116"/>
      <c r="W277" s="116"/>
      <c r="X277" s="116"/>
      <c r="Y277" s="116"/>
    </row>
    <row r="278" spans="1:25" x14ac:dyDescent="0.2">
      <c r="A278" s="109"/>
      <c r="B278" s="110"/>
      <c r="C278" s="116"/>
      <c r="D278" s="120"/>
      <c r="E278" s="121"/>
      <c r="F278" s="122"/>
      <c r="H278" s="123"/>
      <c r="I278" s="125"/>
      <c r="J278" s="122"/>
      <c r="K278" s="126"/>
      <c r="L278" s="126"/>
      <c r="M278" s="126"/>
      <c r="N278" s="126"/>
      <c r="O278" s="126"/>
      <c r="P278" s="126"/>
      <c r="Q278" s="126"/>
      <c r="R278" s="127"/>
      <c r="S278" s="116"/>
      <c r="T278" s="116"/>
      <c r="U278" s="116"/>
      <c r="V278" s="116"/>
      <c r="W278" s="116"/>
      <c r="X278" s="116"/>
      <c r="Y278" s="116"/>
    </row>
    <row r="279" spans="1:25" ht="13.5" thickBot="1" x14ac:dyDescent="0.25">
      <c r="A279" s="109"/>
      <c r="B279" s="110"/>
      <c r="C279" s="116"/>
      <c r="D279" s="120"/>
      <c r="E279" s="121"/>
      <c r="F279" s="122"/>
      <c r="H279" s="123"/>
      <c r="I279" s="125"/>
      <c r="J279" s="122"/>
      <c r="K279" s="129" t="s">
        <v>136</v>
      </c>
      <c r="L279" s="126"/>
      <c r="M279" s="126"/>
      <c r="N279" s="126"/>
      <c r="O279" s="126"/>
      <c r="P279" s="126"/>
      <c r="Q279" s="126"/>
      <c r="R279" s="127"/>
      <c r="S279" s="116"/>
      <c r="T279" s="116"/>
      <c r="U279" s="116"/>
      <c r="V279" s="116"/>
      <c r="W279" s="116"/>
      <c r="X279" s="116"/>
      <c r="Y279" s="116"/>
    </row>
    <row r="280" spans="1:25" ht="12.75" customHeight="1" x14ac:dyDescent="0.2">
      <c r="A280" s="220" t="s">
        <v>222</v>
      </c>
      <c r="B280" s="118"/>
      <c r="C280" s="214"/>
      <c r="D280" s="214"/>
      <c r="E280" s="214"/>
      <c r="F280" s="214"/>
      <c r="G280" s="148"/>
      <c r="H280" s="84"/>
      <c r="I280" s="80"/>
      <c r="J280" s="130" t="s">
        <v>95</v>
      </c>
      <c r="K280" s="82"/>
      <c r="L280" s="50"/>
      <c r="M280" s="126"/>
      <c r="N280" s="126"/>
      <c r="O280" s="126"/>
      <c r="P280" s="126"/>
      <c r="Q280" s="126"/>
      <c r="R280" s="127"/>
      <c r="S280" s="116"/>
      <c r="T280" s="116"/>
      <c r="U280" s="116"/>
      <c r="V280" s="116"/>
      <c r="W280" s="116"/>
      <c r="X280" s="116"/>
      <c r="Y280" s="116"/>
    </row>
    <row r="281" spans="1:25" ht="13.5" thickBot="1" x14ac:dyDescent="0.25">
      <c r="A281" s="221"/>
      <c r="B281" s="118"/>
      <c r="C281" s="214"/>
      <c r="D281" s="214"/>
      <c r="E281" s="214"/>
      <c r="F281" s="214"/>
      <c r="G281" s="149"/>
      <c r="H281" s="84"/>
      <c r="I281" s="81"/>
      <c r="J281" s="131" t="s">
        <v>95</v>
      </c>
      <c r="K281" s="86"/>
      <c r="L281" s="69"/>
      <c r="M281" s="126"/>
      <c r="N281" s="126"/>
      <c r="O281" s="126"/>
      <c r="P281" s="126"/>
      <c r="Q281" s="126"/>
      <c r="R281" s="127"/>
      <c r="S281" s="116"/>
      <c r="T281" s="116"/>
      <c r="U281" s="116"/>
      <c r="V281" s="116"/>
      <c r="W281" s="116"/>
      <c r="X281" s="116"/>
      <c r="Y281" s="116"/>
    </row>
    <row r="282" spans="1:25" x14ac:dyDescent="0.2">
      <c r="A282" s="114"/>
      <c r="B282" s="110"/>
      <c r="C282" s="214"/>
      <c r="D282" s="214"/>
      <c r="E282" s="214"/>
      <c r="F282" s="214"/>
      <c r="G282" s="149"/>
      <c r="H282" s="84"/>
      <c r="I282" s="81"/>
      <c r="J282" s="131" t="s">
        <v>95</v>
      </c>
      <c r="K282" s="86"/>
      <c r="L282" s="69"/>
      <c r="M282" s="126"/>
      <c r="N282" s="126"/>
      <c r="O282" s="126"/>
      <c r="P282" s="126"/>
      <c r="Q282" s="126"/>
      <c r="R282" s="127"/>
      <c r="S282" s="116"/>
      <c r="T282" s="116"/>
      <c r="U282" s="116"/>
      <c r="V282" s="116"/>
      <c r="W282" s="116"/>
      <c r="X282" s="116"/>
      <c r="Y282" s="116"/>
    </row>
    <row r="283" spans="1:25" x14ac:dyDescent="0.2">
      <c r="A283" s="109"/>
      <c r="B283" s="110"/>
      <c r="C283" s="214"/>
      <c r="D283" s="214"/>
      <c r="E283" s="214"/>
      <c r="F283" s="214"/>
      <c r="G283" s="149"/>
      <c r="H283" s="84"/>
      <c r="I283" s="81"/>
      <c r="J283" s="131" t="s">
        <v>95</v>
      </c>
      <c r="K283" s="83"/>
      <c r="L283" s="52"/>
      <c r="M283" s="126"/>
      <c r="N283" s="126"/>
      <c r="O283" s="126"/>
      <c r="P283" s="126"/>
      <c r="Q283" s="126"/>
      <c r="R283" s="127"/>
      <c r="S283" s="116"/>
      <c r="T283" s="116"/>
      <c r="U283" s="116"/>
      <c r="V283" s="116"/>
      <c r="W283" s="116"/>
      <c r="X283" s="116"/>
      <c r="Y283" s="116"/>
    </row>
    <row r="284" spans="1:25" ht="13.5" thickBot="1" x14ac:dyDescent="0.25">
      <c r="A284" s="109"/>
      <c r="B284" s="110"/>
      <c r="C284" s="214"/>
      <c r="D284" s="214"/>
      <c r="E284" s="214"/>
      <c r="F284" s="214"/>
      <c r="G284" s="149"/>
      <c r="H284" s="84"/>
      <c r="I284" s="79"/>
      <c r="J284" s="131" t="s">
        <v>95</v>
      </c>
      <c r="K284" s="88"/>
      <c r="L284" s="63"/>
      <c r="M284" s="126"/>
      <c r="N284" s="126"/>
      <c r="O284" s="126"/>
      <c r="P284" s="126"/>
      <c r="Q284" s="126"/>
      <c r="R284" s="127"/>
      <c r="S284" s="116"/>
      <c r="T284" s="116"/>
      <c r="U284" s="116"/>
      <c r="V284" s="116"/>
      <c r="W284" s="116"/>
      <c r="X284" s="116"/>
      <c r="Y284" s="116"/>
    </row>
    <row r="285" spans="1:25" ht="13.5" thickBot="1" x14ac:dyDescent="0.25">
      <c r="A285" s="109"/>
      <c r="B285" s="110"/>
      <c r="C285" s="116"/>
      <c r="D285" s="120"/>
      <c r="E285" s="121"/>
      <c r="F285" s="122"/>
      <c r="H285" s="123"/>
      <c r="I285" s="124"/>
      <c r="J285" s="122"/>
      <c r="K285" s="48">
        <f>(H280*K280)+(H281*K281)+(H282*K282)+(H283*K283)+(H284*K284)</f>
        <v>0</v>
      </c>
      <c r="L285" s="49" t="s">
        <v>152</v>
      </c>
      <c r="M285" s="126"/>
      <c r="N285" s="126"/>
      <c r="O285" s="126"/>
      <c r="P285" s="126"/>
      <c r="Q285" s="126"/>
      <c r="R285" s="127"/>
      <c r="S285" s="116"/>
      <c r="T285" s="116"/>
      <c r="U285" s="116"/>
      <c r="V285" s="116"/>
      <c r="W285" s="116"/>
      <c r="X285" s="116"/>
      <c r="Y285" s="116"/>
    </row>
    <row r="286" spans="1:25" x14ac:dyDescent="0.2">
      <c r="A286" s="109"/>
      <c r="B286" s="110"/>
      <c r="C286" s="116"/>
      <c r="D286" s="120"/>
      <c r="E286" s="121"/>
      <c r="F286" s="122"/>
      <c r="H286" s="123"/>
      <c r="I286" s="125"/>
      <c r="J286" s="122"/>
      <c r="K286" s="126"/>
      <c r="L286" s="126"/>
      <c r="M286" s="126"/>
      <c r="N286" s="126"/>
      <c r="O286" s="126"/>
      <c r="P286" s="126"/>
      <c r="Q286" s="126"/>
      <c r="R286" s="127"/>
      <c r="S286" s="116"/>
      <c r="T286" s="116"/>
      <c r="U286" s="116"/>
      <c r="V286" s="116"/>
      <c r="W286" s="116"/>
      <c r="X286" s="116"/>
      <c r="Y286" s="116"/>
    </row>
    <row r="287" spans="1:25" x14ac:dyDescent="0.2">
      <c r="A287" s="109"/>
      <c r="B287" s="110"/>
      <c r="C287" s="116"/>
      <c r="D287" s="120"/>
      <c r="E287" s="121"/>
      <c r="F287" s="122"/>
      <c r="H287" s="123"/>
      <c r="I287" s="125"/>
      <c r="J287" s="122"/>
      <c r="K287" s="126"/>
      <c r="L287" s="126"/>
      <c r="M287" s="126"/>
      <c r="N287" s="126"/>
      <c r="O287" s="126"/>
      <c r="P287" s="128" t="s">
        <v>183</v>
      </c>
      <c r="Q287" s="129">
        <f>K11+K17</f>
        <v>0</v>
      </c>
      <c r="R287" s="127"/>
      <c r="S287" s="116"/>
      <c r="T287" s="116"/>
      <c r="U287" s="116"/>
      <c r="V287" s="116"/>
      <c r="W287" s="116"/>
      <c r="X287" s="116"/>
      <c r="Y287" s="116"/>
    </row>
    <row r="288" spans="1:25" x14ac:dyDescent="0.2">
      <c r="A288" s="109"/>
      <c r="B288" s="110"/>
      <c r="C288" s="116"/>
      <c r="D288" s="120"/>
      <c r="E288" s="121"/>
      <c r="F288" s="122"/>
      <c r="H288" s="123"/>
      <c r="I288" s="125"/>
      <c r="J288" s="122"/>
      <c r="K288" s="126"/>
      <c r="L288" s="126"/>
      <c r="M288" s="126"/>
      <c r="N288" s="126"/>
      <c r="O288" s="126"/>
      <c r="P288" s="126"/>
      <c r="Q288" s="126"/>
      <c r="R288" s="127"/>
      <c r="S288" s="116"/>
      <c r="T288" s="116"/>
      <c r="U288" s="116"/>
      <c r="V288" s="116"/>
      <c r="W288" s="116"/>
      <c r="X288" s="116"/>
      <c r="Y288" s="116"/>
    </row>
    <row r="289" spans="1:25" x14ac:dyDescent="0.2">
      <c r="A289" s="109"/>
      <c r="B289" s="110"/>
      <c r="C289" s="116"/>
      <c r="D289" s="120"/>
      <c r="E289" s="121"/>
      <c r="F289" s="122"/>
      <c r="H289" s="123"/>
      <c r="I289" s="125"/>
      <c r="J289" s="122"/>
      <c r="K289" s="126"/>
      <c r="L289" s="126"/>
      <c r="M289" s="126"/>
      <c r="N289" s="126"/>
      <c r="O289" s="126"/>
      <c r="P289" s="128" t="s">
        <v>184</v>
      </c>
      <c r="Q289" s="129">
        <f>SUM(Q58:Q276)+K285</f>
        <v>0</v>
      </c>
      <c r="R289" s="127"/>
      <c r="S289" s="116"/>
      <c r="T289" s="116"/>
      <c r="U289" s="116"/>
      <c r="V289" s="116"/>
      <c r="W289" s="116"/>
      <c r="X289" s="116"/>
      <c r="Y289" s="116"/>
    </row>
    <row r="290" spans="1:25" x14ac:dyDescent="0.2">
      <c r="A290" s="109"/>
      <c r="B290" s="110"/>
      <c r="C290" s="116"/>
      <c r="D290" s="120"/>
      <c r="E290" s="121"/>
      <c r="F290" s="122"/>
      <c r="H290" s="123"/>
      <c r="I290" s="125"/>
      <c r="J290" s="122"/>
      <c r="K290" s="126"/>
      <c r="L290" s="126"/>
      <c r="M290" s="126"/>
      <c r="N290" s="126"/>
      <c r="O290" s="126"/>
      <c r="P290" s="126"/>
      <c r="Q290" s="126"/>
      <c r="R290" s="127"/>
      <c r="S290" s="116"/>
      <c r="T290" s="116"/>
      <c r="U290" s="116"/>
      <c r="V290" s="116"/>
      <c r="W290" s="116"/>
      <c r="X290" s="116"/>
      <c r="Y290" s="116"/>
    </row>
    <row r="291" spans="1:25" x14ac:dyDescent="0.2">
      <c r="A291" s="109"/>
      <c r="B291" s="110"/>
      <c r="C291" s="116"/>
      <c r="D291" s="120"/>
      <c r="E291" s="121"/>
      <c r="F291" s="122"/>
      <c r="H291" s="123"/>
      <c r="I291" s="125"/>
      <c r="J291" s="122"/>
      <c r="K291" s="126"/>
      <c r="L291" s="126"/>
      <c r="M291" s="126"/>
      <c r="N291" s="126"/>
      <c r="O291" s="126"/>
      <c r="P291" s="128" t="s">
        <v>168</v>
      </c>
      <c r="Q291" s="129">
        <f>Q287+Q289</f>
        <v>0</v>
      </c>
      <c r="R291" s="127"/>
      <c r="S291" s="116"/>
      <c r="T291" s="116"/>
      <c r="U291" s="116"/>
      <c r="V291" s="116"/>
      <c r="W291" s="116"/>
      <c r="X291" s="116"/>
      <c r="Y291" s="116"/>
    </row>
    <row r="292" spans="1:25" x14ac:dyDescent="0.2">
      <c r="A292" s="109"/>
      <c r="B292" s="110"/>
      <c r="C292" s="116"/>
      <c r="D292" s="120"/>
      <c r="E292" s="121"/>
      <c r="F292" s="122"/>
      <c r="H292" s="123"/>
      <c r="I292" s="125"/>
      <c r="J292" s="122"/>
      <c r="K292" s="126"/>
      <c r="L292" s="126"/>
      <c r="M292" s="126"/>
      <c r="N292" s="126"/>
      <c r="O292" s="126"/>
      <c r="P292" s="126"/>
      <c r="Q292" s="126"/>
      <c r="R292" s="127"/>
      <c r="S292" s="116"/>
      <c r="T292" s="116"/>
      <c r="U292" s="116"/>
      <c r="V292" s="116"/>
      <c r="W292" s="116"/>
      <c r="X292" s="116"/>
      <c r="Y292" s="116"/>
    </row>
    <row r="293" spans="1:25" x14ac:dyDescent="0.2">
      <c r="A293" s="109"/>
      <c r="B293" s="110"/>
      <c r="C293" s="116"/>
      <c r="D293" s="120"/>
      <c r="E293" s="121"/>
      <c r="F293" s="122"/>
      <c r="H293" s="123"/>
      <c r="I293" s="125"/>
      <c r="J293" s="122"/>
      <c r="K293" s="126"/>
      <c r="L293" s="126"/>
      <c r="M293" s="126"/>
      <c r="N293" s="126"/>
      <c r="O293" s="126"/>
      <c r="P293" s="126"/>
      <c r="Q293" s="126"/>
      <c r="R293" s="127"/>
      <c r="S293" s="116"/>
      <c r="T293" s="116"/>
      <c r="U293" s="116"/>
      <c r="V293" s="116"/>
      <c r="W293" s="116"/>
      <c r="X293" s="116"/>
      <c r="Y293" s="116"/>
    </row>
    <row r="294" spans="1:25" x14ac:dyDescent="0.2">
      <c r="A294" s="109"/>
      <c r="B294" s="110"/>
      <c r="C294" s="116"/>
      <c r="D294" s="120"/>
      <c r="E294" s="121"/>
      <c r="F294" s="122"/>
      <c r="H294" s="123"/>
      <c r="I294" s="125"/>
      <c r="J294" s="122"/>
      <c r="K294" s="126"/>
      <c r="L294" s="126"/>
      <c r="M294" s="126"/>
      <c r="N294" s="126"/>
      <c r="O294" s="126"/>
      <c r="P294" s="126"/>
      <c r="Q294" s="126"/>
      <c r="R294" s="127"/>
      <c r="S294" s="116"/>
      <c r="T294" s="116"/>
      <c r="U294" s="116"/>
      <c r="V294" s="116"/>
      <c r="W294" s="116"/>
      <c r="X294" s="116"/>
      <c r="Y294" s="116"/>
    </row>
    <row r="295" spans="1:25" x14ac:dyDescent="0.2">
      <c r="A295" s="109"/>
      <c r="B295" s="110"/>
      <c r="C295" s="116"/>
      <c r="D295" s="120"/>
      <c r="E295" s="121"/>
      <c r="F295" s="122"/>
      <c r="H295" s="123"/>
      <c r="I295" s="125"/>
      <c r="J295" s="122"/>
      <c r="K295" s="126"/>
      <c r="L295" s="126"/>
      <c r="M295" s="126"/>
      <c r="N295" s="126"/>
      <c r="O295" s="126"/>
      <c r="P295" s="126"/>
      <c r="Q295" s="126"/>
      <c r="R295" s="127"/>
      <c r="S295" s="116"/>
      <c r="T295" s="116"/>
      <c r="U295" s="116"/>
      <c r="V295" s="116"/>
      <c r="W295" s="116"/>
      <c r="X295" s="116"/>
      <c r="Y295" s="116"/>
    </row>
    <row r="296" spans="1:25" x14ac:dyDescent="0.2">
      <c r="A296" s="109"/>
      <c r="B296" s="110"/>
      <c r="C296" s="116"/>
      <c r="D296" s="120"/>
      <c r="E296" s="121"/>
      <c r="F296" s="122"/>
      <c r="H296" s="123"/>
      <c r="I296" s="125"/>
      <c r="J296" s="122"/>
      <c r="K296" s="126"/>
      <c r="L296" s="126"/>
      <c r="M296" s="126"/>
      <c r="N296" s="126"/>
      <c r="O296" s="126"/>
      <c r="P296" s="126"/>
      <c r="Q296" s="126"/>
      <c r="R296" s="127"/>
      <c r="S296" s="116"/>
      <c r="T296" s="116"/>
      <c r="U296" s="116"/>
      <c r="V296" s="116"/>
      <c r="W296" s="116"/>
      <c r="X296" s="116"/>
      <c r="Y296" s="116"/>
    </row>
    <row r="297" spans="1:25" x14ac:dyDescent="0.2">
      <c r="A297" s="109"/>
      <c r="B297" s="110"/>
      <c r="C297" s="116"/>
      <c r="D297" s="120"/>
      <c r="E297" s="121"/>
      <c r="F297" s="122"/>
      <c r="H297" s="123"/>
      <c r="I297" s="125"/>
      <c r="J297" s="122"/>
      <c r="K297" s="126"/>
      <c r="L297" s="126"/>
      <c r="M297" s="126"/>
      <c r="N297" s="126"/>
      <c r="O297" s="126"/>
      <c r="P297" s="126"/>
      <c r="Q297" s="126"/>
      <c r="R297" s="127"/>
      <c r="S297" s="116"/>
      <c r="T297" s="116"/>
      <c r="U297" s="116"/>
      <c r="V297" s="116"/>
      <c r="W297" s="116"/>
      <c r="X297" s="116"/>
      <c r="Y297" s="116"/>
    </row>
    <row r="298" spans="1:25" x14ac:dyDescent="0.2">
      <c r="A298" s="109"/>
      <c r="B298" s="110"/>
      <c r="C298" s="116"/>
      <c r="D298" s="120"/>
      <c r="E298" s="121"/>
      <c r="F298" s="122"/>
      <c r="H298" s="123"/>
      <c r="I298" s="125"/>
      <c r="J298" s="122"/>
      <c r="K298" s="126"/>
      <c r="L298" s="126"/>
      <c r="M298" s="126"/>
      <c r="N298" s="126"/>
      <c r="O298" s="126"/>
      <c r="P298" s="126"/>
      <c r="Q298" s="126"/>
      <c r="R298" s="127"/>
      <c r="S298" s="116"/>
      <c r="T298" s="116"/>
      <c r="U298" s="116"/>
      <c r="V298" s="116"/>
      <c r="W298" s="116"/>
      <c r="X298" s="116"/>
      <c r="Y298" s="116"/>
    </row>
    <row r="299" spans="1:25" x14ac:dyDescent="0.2">
      <c r="A299" s="109"/>
      <c r="B299" s="110"/>
      <c r="C299" s="116"/>
      <c r="D299" s="120"/>
      <c r="E299" s="121"/>
      <c r="F299" s="122"/>
      <c r="H299" s="123"/>
      <c r="I299" s="125"/>
      <c r="J299" s="122"/>
      <c r="K299" s="126"/>
      <c r="L299" s="126"/>
      <c r="M299" s="126"/>
      <c r="N299" s="126"/>
      <c r="O299" s="126"/>
      <c r="P299" s="126"/>
      <c r="Q299" s="126"/>
      <c r="R299" s="127"/>
      <c r="S299" s="116"/>
      <c r="T299" s="116"/>
      <c r="U299" s="116"/>
      <c r="V299" s="116"/>
      <c r="W299" s="116"/>
      <c r="X299" s="116"/>
      <c r="Y299" s="116"/>
    </row>
    <row r="300" spans="1:25" x14ac:dyDescent="0.2">
      <c r="A300" s="109"/>
      <c r="B300" s="110"/>
      <c r="C300" s="116"/>
      <c r="D300" s="120"/>
      <c r="E300" s="121"/>
      <c r="F300" s="122"/>
      <c r="H300" s="123"/>
      <c r="I300" s="125"/>
      <c r="J300" s="122"/>
      <c r="K300" s="126"/>
      <c r="L300" s="126"/>
      <c r="M300" s="126"/>
      <c r="N300" s="126"/>
      <c r="O300" s="126"/>
      <c r="P300" s="126"/>
      <c r="Q300" s="126"/>
      <c r="R300" s="127"/>
      <c r="S300" s="116"/>
      <c r="T300" s="116"/>
      <c r="U300" s="116"/>
      <c r="V300" s="116"/>
      <c r="W300" s="116"/>
      <c r="X300" s="116"/>
      <c r="Y300" s="116"/>
    </row>
    <row r="301" spans="1:25" x14ac:dyDescent="0.2">
      <c r="A301" s="109"/>
      <c r="B301" s="110"/>
      <c r="C301" s="116"/>
      <c r="D301" s="120"/>
      <c r="E301" s="121"/>
      <c r="F301" s="122"/>
      <c r="H301" s="123"/>
      <c r="I301" s="125"/>
      <c r="J301" s="122"/>
      <c r="K301" s="126"/>
      <c r="L301" s="126"/>
      <c r="M301" s="126"/>
      <c r="N301" s="126"/>
      <c r="O301" s="126"/>
      <c r="P301" s="126"/>
      <c r="Q301" s="126"/>
      <c r="R301" s="127"/>
      <c r="S301" s="116"/>
      <c r="T301" s="116"/>
      <c r="U301" s="116"/>
      <c r="V301" s="116"/>
      <c r="W301" s="116"/>
      <c r="X301" s="116"/>
      <c r="Y301" s="116"/>
    </row>
    <row r="302" spans="1:25" x14ac:dyDescent="0.2">
      <c r="A302" s="109"/>
      <c r="B302" s="110"/>
      <c r="C302" s="116"/>
      <c r="D302" s="120"/>
      <c r="E302" s="121"/>
      <c r="F302" s="122"/>
      <c r="H302" s="123"/>
      <c r="I302" s="125"/>
      <c r="J302" s="122"/>
      <c r="K302" s="126"/>
      <c r="L302" s="126"/>
      <c r="M302" s="126"/>
      <c r="N302" s="126"/>
      <c r="O302" s="126"/>
      <c r="P302" s="126"/>
      <c r="Q302" s="126"/>
      <c r="R302" s="127"/>
      <c r="S302" s="116"/>
      <c r="T302" s="116"/>
      <c r="U302" s="116"/>
      <c r="V302" s="116"/>
      <c r="W302" s="116"/>
      <c r="X302" s="116"/>
      <c r="Y302" s="116"/>
    </row>
    <row r="303" spans="1:25" x14ac:dyDescent="0.2">
      <c r="A303" s="109"/>
      <c r="B303" s="110"/>
      <c r="C303" s="116"/>
      <c r="D303" s="120"/>
      <c r="E303" s="121"/>
      <c r="F303" s="122"/>
      <c r="H303" s="123"/>
      <c r="I303" s="125"/>
      <c r="J303" s="122"/>
      <c r="K303" s="126"/>
      <c r="L303" s="126"/>
      <c r="M303" s="126"/>
      <c r="N303" s="126"/>
      <c r="O303" s="126"/>
      <c r="P303" s="126"/>
      <c r="Q303" s="126"/>
      <c r="R303" s="127"/>
      <c r="S303" s="116"/>
      <c r="T303" s="116"/>
      <c r="U303" s="116"/>
      <c r="V303" s="116"/>
      <c r="W303" s="116"/>
      <c r="X303" s="116"/>
      <c r="Y303" s="116"/>
    </row>
    <row r="304" spans="1:25" x14ac:dyDescent="0.2">
      <c r="A304" s="109"/>
      <c r="B304" s="110"/>
      <c r="C304" s="116"/>
      <c r="D304" s="120"/>
      <c r="E304" s="121"/>
      <c r="F304" s="122"/>
      <c r="H304" s="123"/>
      <c r="I304" s="125"/>
      <c r="J304" s="122"/>
      <c r="K304" s="126"/>
      <c r="L304" s="126"/>
      <c r="M304" s="126"/>
      <c r="N304" s="126"/>
      <c r="O304" s="126"/>
      <c r="P304" s="126"/>
      <c r="Q304" s="126"/>
      <c r="R304" s="127"/>
      <c r="S304" s="116"/>
      <c r="T304" s="116"/>
      <c r="U304" s="116"/>
      <c r="V304" s="116"/>
      <c r="W304" s="116"/>
      <c r="X304" s="116"/>
      <c r="Y304" s="116"/>
    </row>
    <row r="305" spans="1:25" x14ac:dyDescent="0.2">
      <c r="A305" s="109"/>
      <c r="B305" s="110"/>
      <c r="C305" s="116"/>
      <c r="D305" s="120"/>
      <c r="E305" s="121"/>
      <c r="F305" s="122"/>
      <c r="H305" s="123"/>
      <c r="I305" s="125"/>
      <c r="J305" s="122"/>
      <c r="K305" s="126"/>
      <c r="L305" s="126"/>
      <c r="M305" s="126"/>
      <c r="N305" s="126"/>
      <c r="O305" s="126"/>
      <c r="P305" s="126"/>
      <c r="Q305" s="126"/>
      <c r="R305" s="127"/>
      <c r="S305" s="116"/>
      <c r="T305" s="116"/>
      <c r="U305" s="116"/>
      <c r="V305" s="116"/>
      <c r="W305" s="116"/>
      <c r="X305" s="116"/>
      <c r="Y305" s="116"/>
    </row>
    <row r="306" spans="1:25" x14ac:dyDescent="0.2">
      <c r="A306" s="109"/>
      <c r="B306" s="110"/>
      <c r="C306" s="116"/>
      <c r="D306" s="120"/>
      <c r="E306" s="121"/>
      <c r="F306" s="122"/>
      <c r="H306" s="123"/>
      <c r="I306" s="125"/>
      <c r="J306" s="122"/>
      <c r="K306" s="126"/>
      <c r="L306" s="126"/>
      <c r="M306" s="126"/>
      <c r="N306" s="126"/>
      <c r="O306" s="126"/>
      <c r="P306" s="126"/>
      <c r="Q306" s="126"/>
      <c r="R306" s="127"/>
      <c r="S306" s="116"/>
      <c r="T306" s="116"/>
      <c r="U306" s="116"/>
      <c r="V306" s="116"/>
      <c r="W306" s="116"/>
      <c r="X306" s="116"/>
      <c r="Y306" s="116"/>
    </row>
    <row r="307" spans="1:25" x14ac:dyDescent="0.2">
      <c r="A307" s="109"/>
      <c r="B307" s="110"/>
      <c r="C307" s="116"/>
      <c r="D307" s="120"/>
      <c r="E307" s="121"/>
      <c r="F307" s="122"/>
      <c r="H307" s="123"/>
      <c r="I307" s="125"/>
      <c r="J307" s="122"/>
      <c r="K307" s="126"/>
      <c r="L307" s="126"/>
      <c r="M307" s="126"/>
      <c r="N307" s="126"/>
      <c r="O307" s="126"/>
      <c r="P307" s="126"/>
      <c r="Q307" s="126"/>
      <c r="R307" s="127"/>
      <c r="S307" s="116"/>
      <c r="T307" s="116"/>
      <c r="U307" s="116"/>
      <c r="V307" s="116"/>
      <c r="W307" s="116"/>
      <c r="X307" s="116"/>
      <c r="Y307" s="116"/>
    </row>
    <row r="308" spans="1:25" x14ac:dyDescent="0.2">
      <c r="A308" s="109"/>
      <c r="B308" s="110"/>
      <c r="C308" s="116"/>
      <c r="D308" s="120"/>
      <c r="E308" s="121"/>
      <c r="F308" s="122"/>
      <c r="H308" s="123"/>
      <c r="I308" s="125"/>
      <c r="J308" s="122"/>
      <c r="K308" s="126"/>
      <c r="L308" s="126"/>
      <c r="M308" s="126"/>
      <c r="N308" s="126"/>
      <c r="O308" s="126"/>
      <c r="P308" s="126"/>
      <c r="Q308" s="126"/>
      <c r="R308" s="127"/>
      <c r="S308" s="116"/>
      <c r="T308" s="116"/>
      <c r="U308" s="116"/>
      <c r="V308" s="116"/>
      <c r="W308" s="116"/>
      <c r="X308" s="116"/>
      <c r="Y308" s="116"/>
    </row>
    <row r="309" spans="1:25" x14ac:dyDescent="0.2">
      <c r="A309" s="109"/>
      <c r="B309" s="110"/>
      <c r="C309" s="116"/>
      <c r="D309" s="120"/>
      <c r="E309" s="121"/>
      <c r="F309" s="122"/>
      <c r="H309" s="123"/>
      <c r="I309" s="125"/>
      <c r="J309" s="122"/>
      <c r="K309" s="126"/>
      <c r="L309" s="126"/>
      <c r="M309" s="126"/>
      <c r="N309" s="126"/>
      <c r="O309" s="126"/>
      <c r="P309" s="126"/>
      <c r="Q309" s="126"/>
      <c r="R309" s="127"/>
      <c r="S309" s="116"/>
      <c r="T309" s="116"/>
      <c r="U309" s="116"/>
      <c r="V309" s="116"/>
      <c r="W309" s="116"/>
      <c r="X309" s="116"/>
      <c r="Y309" s="116"/>
    </row>
    <row r="310" spans="1:25" x14ac:dyDescent="0.2">
      <c r="A310" s="109"/>
      <c r="B310" s="110"/>
      <c r="C310" s="116"/>
      <c r="D310" s="120"/>
      <c r="E310" s="121"/>
      <c r="F310" s="122"/>
      <c r="H310" s="123"/>
      <c r="I310" s="125"/>
      <c r="J310" s="122"/>
      <c r="K310" s="126"/>
      <c r="L310" s="126"/>
      <c r="M310" s="126"/>
      <c r="N310" s="126"/>
      <c r="O310" s="126"/>
      <c r="P310" s="126"/>
      <c r="Q310" s="126"/>
      <c r="R310" s="127"/>
      <c r="S310" s="116"/>
      <c r="T310" s="116"/>
      <c r="U310" s="116"/>
      <c r="V310" s="116"/>
      <c r="W310" s="116"/>
      <c r="X310" s="116"/>
      <c r="Y310" s="116"/>
    </row>
    <row r="311" spans="1:25" x14ac:dyDescent="0.2">
      <c r="A311" s="109"/>
      <c r="B311" s="110"/>
      <c r="C311" s="116"/>
      <c r="D311" s="120"/>
      <c r="E311" s="121"/>
      <c r="F311" s="122"/>
      <c r="H311" s="123"/>
      <c r="I311" s="125"/>
      <c r="J311" s="122"/>
      <c r="K311" s="126"/>
      <c r="L311" s="126"/>
      <c r="M311" s="126"/>
      <c r="N311" s="126"/>
      <c r="O311" s="126"/>
      <c r="P311" s="126"/>
      <c r="Q311" s="126"/>
      <c r="R311" s="127"/>
      <c r="S311" s="116"/>
      <c r="T311" s="116"/>
      <c r="U311" s="116"/>
      <c r="V311" s="116"/>
      <c r="W311" s="116"/>
      <c r="X311" s="116"/>
      <c r="Y311" s="116"/>
    </row>
    <row r="312" spans="1:25" x14ac:dyDescent="0.2">
      <c r="A312" s="109"/>
      <c r="B312" s="110"/>
      <c r="C312" s="116"/>
      <c r="D312" s="120"/>
      <c r="E312" s="121"/>
      <c r="F312" s="122"/>
      <c r="H312" s="123"/>
      <c r="I312" s="125"/>
      <c r="J312" s="122"/>
      <c r="K312" s="126"/>
      <c r="L312" s="126"/>
      <c r="M312" s="126"/>
      <c r="N312" s="126"/>
      <c r="O312" s="126"/>
      <c r="P312" s="126"/>
      <c r="Q312" s="126"/>
      <c r="R312" s="127"/>
      <c r="S312" s="116"/>
      <c r="T312" s="116"/>
      <c r="U312" s="116"/>
      <c r="V312" s="116"/>
      <c r="W312" s="116"/>
      <c r="X312" s="116"/>
      <c r="Y312" s="116"/>
    </row>
    <row r="313" spans="1:25" x14ac:dyDescent="0.2">
      <c r="A313" s="109"/>
      <c r="B313" s="110"/>
      <c r="C313" s="116"/>
      <c r="D313" s="120"/>
      <c r="E313" s="121"/>
      <c r="F313" s="122"/>
      <c r="H313" s="123"/>
      <c r="I313" s="125"/>
      <c r="J313" s="122"/>
      <c r="K313" s="126"/>
      <c r="L313" s="126"/>
      <c r="M313" s="126"/>
      <c r="N313" s="126"/>
      <c r="O313" s="126"/>
      <c r="P313" s="126"/>
      <c r="Q313" s="126"/>
      <c r="R313" s="127"/>
      <c r="S313" s="116"/>
      <c r="T313" s="116"/>
      <c r="U313" s="116"/>
      <c r="V313" s="116"/>
      <c r="W313" s="116"/>
      <c r="X313" s="116"/>
      <c r="Y313" s="116"/>
    </row>
    <row r="314" spans="1:25" x14ac:dyDescent="0.2">
      <c r="Q314" s="126"/>
      <c r="R314" s="127"/>
      <c r="S314" s="116"/>
      <c r="T314" s="116"/>
      <c r="U314" s="116"/>
      <c r="V314" s="116"/>
      <c r="W314" s="116"/>
      <c r="X314" s="116"/>
      <c r="Y314" s="116"/>
    </row>
  </sheetData>
  <sheetProtection password="C179" sheet="1" objects="1" scenarios="1" selectLockedCells="1"/>
  <protectedRanges>
    <protectedRange password="C179" sqref="B2 A1:A1048576 D1:E1048576 B1:C1 B3:C1048576" name="Range1"/>
  </protectedRanges>
  <mergeCells count="57">
    <mergeCell ref="F9:I9"/>
    <mergeCell ref="F10:I12"/>
    <mergeCell ref="F251:I251"/>
    <mergeCell ref="F252:I254"/>
    <mergeCell ref="A280:A281"/>
    <mergeCell ref="A81:A83"/>
    <mergeCell ref="A86:A87"/>
    <mergeCell ref="A256:A257"/>
    <mergeCell ref="C256:F256"/>
    <mergeCell ref="C257:F257"/>
    <mergeCell ref="C258:F258"/>
    <mergeCell ref="C259:F259"/>
    <mergeCell ref="C260:F260"/>
    <mergeCell ref="C261:F261"/>
    <mergeCell ref="C262:F262"/>
    <mergeCell ref="C263:F263"/>
    <mergeCell ref="C264:F264"/>
    <mergeCell ref="C265:F265"/>
    <mergeCell ref="C266:F266"/>
    <mergeCell ref="C267:F267"/>
    <mergeCell ref="C268:F268"/>
    <mergeCell ref="C269:F269"/>
    <mergeCell ref="C270:F270"/>
    <mergeCell ref="C271:F271"/>
    <mergeCell ref="C272:F272"/>
    <mergeCell ref="C273:F273"/>
    <mergeCell ref="C283:F283"/>
    <mergeCell ref="C284:F284"/>
    <mergeCell ref="C274:F274"/>
    <mergeCell ref="C275:F275"/>
    <mergeCell ref="C280:F280"/>
    <mergeCell ref="C281:F281"/>
    <mergeCell ref="C282:F282"/>
    <mergeCell ref="C103:F103"/>
    <mergeCell ref="C104:F104"/>
    <mergeCell ref="C105:F105"/>
    <mergeCell ref="C16:F16"/>
    <mergeCell ref="C56:F56"/>
    <mergeCell ref="C57:F57"/>
    <mergeCell ref="C67:F67"/>
    <mergeCell ref="C68:F68"/>
    <mergeCell ref="C187:F187"/>
    <mergeCell ref="C188:F188"/>
    <mergeCell ref="S9:V9"/>
    <mergeCell ref="B2:L2"/>
    <mergeCell ref="C137:F137"/>
    <mergeCell ref="C138:F138"/>
    <mergeCell ref="C155:F155"/>
    <mergeCell ref="C156:F156"/>
    <mergeCell ref="C162:F162"/>
    <mergeCell ref="C106:F106"/>
    <mergeCell ref="C117:F117"/>
    <mergeCell ref="C118:F118"/>
    <mergeCell ref="C135:F135"/>
    <mergeCell ref="C136:F136"/>
    <mergeCell ref="C75:F75"/>
    <mergeCell ref="C76:F76"/>
  </mergeCells>
  <phoneticPr fontId="2" type="noConversion"/>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zoomScaleNormal="100" workbookViewId="0">
      <selection activeCell="C25" sqref="C25"/>
    </sheetView>
  </sheetViews>
  <sheetFormatPr defaultRowHeight="12.75" x14ac:dyDescent="0.2"/>
  <cols>
    <col min="1" max="1" width="6.5703125" customWidth="1"/>
    <col min="2" max="2" width="42.42578125" customWidth="1"/>
    <col min="3" max="5" width="15.7109375" customWidth="1"/>
  </cols>
  <sheetData>
    <row r="1" spans="1:5" ht="44.25" customHeight="1" x14ac:dyDescent="0.35">
      <c r="A1" s="195"/>
      <c r="B1" s="194" t="s">
        <v>248</v>
      </c>
      <c r="C1" s="195"/>
      <c r="D1" s="195"/>
    </row>
    <row r="2" spans="1:5" ht="6.75" customHeight="1" x14ac:dyDescent="0.35">
      <c r="A2" s="197"/>
      <c r="B2" s="196"/>
      <c r="C2" s="195"/>
      <c r="D2" s="195"/>
    </row>
    <row r="3" spans="1:5" ht="18.75" customHeight="1" thickBot="1" x14ac:dyDescent="0.3">
      <c r="A3" s="196"/>
      <c r="B3" s="196"/>
      <c r="C3" s="195"/>
      <c r="D3" s="195"/>
      <c r="E3" s="186" t="s">
        <v>252</v>
      </c>
    </row>
    <row r="4" spans="1:5" s="181" customFormat="1" ht="90" thickBot="1" x14ac:dyDescent="0.25">
      <c r="A4" s="198"/>
      <c r="B4" s="199" t="s">
        <v>249</v>
      </c>
      <c r="C4" s="200" t="s">
        <v>246</v>
      </c>
      <c r="D4" s="199" t="s">
        <v>247</v>
      </c>
      <c r="E4" s="183" t="s">
        <v>253</v>
      </c>
    </row>
    <row r="5" spans="1:5" ht="26.1" customHeight="1" thickBot="1" x14ac:dyDescent="0.25">
      <c r="A5" s="195"/>
      <c r="B5" s="201" t="s">
        <v>198</v>
      </c>
      <c r="C5" s="202">
        <v>20.399999999999999</v>
      </c>
      <c r="D5" s="203">
        <v>29.4</v>
      </c>
      <c r="E5" s="190">
        <v>49.8</v>
      </c>
    </row>
    <row r="6" spans="1:5" ht="26.1" customHeight="1" thickBot="1" x14ac:dyDescent="0.25">
      <c r="B6" s="180" t="s">
        <v>244</v>
      </c>
      <c r="C6" s="184">
        <v>23.5</v>
      </c>
      <c r="D6" s="189">
        <v>59.4</v>
      </c>
      <c r="E6" s="190">
        <v>81.099999999999994</v>
      </c>
    </row>
    <row r="7" spans="1:5" ht="39" thickBot="1" x14ac:dyDescent="0.25">
      <c r="B7" s="182" t="s">
        <v>250</v>
      </c>
      <c r="E7" s="185"/>
    </row>
    <row r="8" spans="1:5" ht="26.1" customHeight="1" thickBot="1" x14ac:dyDescent="0.25">
      <c r="B8" s="179" t="s">
        <v>243</v>
      </c>
      <c r="C8" s="176">
        <v>76.400000000000006</v>
      </c>
      <c r="D8" s="188">
        <v>0</v>
      </c>
      <c r="E8" s="190">
        <v>76.400000000000006</v>
      </c>
    </row>
    <row r="9" spans="1:5" ht="26.1" customHeight="1" thickBot="1" x14ac:dyDescent="0.25">
      <c r="B9" s="178" t="s">
        <v>242</v>
      </c>
      <c r="C9" s="175">
        <v>74.599999999999994</v>
      </c>
      <c r="D9" s="191">
        <v>25.4</v>
      </c>
      <c r="E9" s="190">
        <v>85.8</v>
      </c>
    </row>
    <row r="10" spans="1:5" ht="26.1" customHeight="1" thickBot="1" x14ac:dyDescent="0.25">
      <c r="B10" s="177" t="s">
        <v>197</v>
      </c>
      <c r="C10" s="184">
        <v>25.3</v>
      </c>
      <c r="D10" s="189">
        <v>74.7</v>
      </c>
      <c r="E10" s="190">
        <v>89.2</v>
      </c>
    </row>
    <row r="11" spans="1:5" ht="26.1" customHeight="1" thickBot="1" x14ac:dyDescent="0.25">
      <c r="B11" s="182" t="s">
        <v>263</v>
      </c>
      <c r="C11" s="187"/>
      <c r="D11" s="192"/>
      <c r="E11" s="193" t="s">
        <v>251</v>
      </c>
    </row>
    <row r="13" spans="1:5" x14ac:dyDescent="0.2">
      <c r="B13" s="225" t="s">
        <v>245</v>
      </c>
      <c r="C13" s="226"/>
      <c r="D13" s="226"/>
      <c r="E13" s="226"/>
    </row>
    <row r="14" spans="1:5" x14ac:dyDescent="0.2">
      <c r="B14" s="226"/>
      <c r="C14" s="226"/>
      <c r="D14" s="226"/>
      <c r="E14" s="226"/>
    </row>
    <row r="16" spans="1:5" x14ac:dyDescent="0.2">
      <c r="B16" s="204" t="s">
        <v>264</v>
      </c>
    </row>
    <row r="18" spans="2:5" x14ac:dyDescent="0.2">
      <c r="B18" s="204" t="s">
        <v>260</v>
      </c>
    </row>
    <row r="19" spans="2:5" x14ac:dyDescent="0.2">
      <c r="B19" s="206" t="s">
        <v>266</v>
      </c>
      <c r="C19" s="207"/>
      <c r="D19" s="207"/>
      <c r="E19" s="207"/>
    </row>
    <row r="20" spans="2:5" ht="25.5" customHeight="1" x14ac:dyDescent="0.2">
      <c r="B20" s="227" t="s">
        <v>265</v>
      </c>
      <c r="C20" s="228"/>
      <c r="D20" s="228"/>
      <c r="E20" s="228"/>
    </row>
    <row r="21" spans="2:5" x14ac:dyDescent="0.2">
      <c r="B21" s="206"/>
      <c r="C21" s="207"/>
      <c r="D21" s="207"/>
      <c r="E21" s="207"/>
    </row>
  </sheetData>
  <sheetProtection password="C179" sheet="1" objects="1" scenarios="1" selectLockedCells="1"/>
  <mergeCells count="2">
    <mergeCell ref="B13:E14"/>
    <mergeCell ref="B20:E2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5"/>
  <sheetViews>
    <sheetView zoomScale="80" zoomScaleNormal="80" workbookViewId="0">
      <selection activeCell="D43" sqref="D43:E43"/>
    </sheetView>
  </sheetViews>
  <sheetFormatPr defaultRowHeight="12.75" x14ac:dyDescent="0.2"/>
  <cols>
    <col min="1" max="1" width="9.140625" style="2"/>
    <col min="2" max="2" width="31.42578125" style="2" customWidth="1"/>
    <col min="3" max="7" width="15.7109375" style="2" customWidth="1"/>
    <col min="8" max="8" width="16" style="2" customWidth="1"/>
    <col min="9" max="9" width="15.7109375" style="2" customWidth="1"/>
    <col min="10" max="10" width="1.140625" style="26" customWidth="1"/>
    <col min="11" max="11" width="30.7109375" style="2" customWidth="1"/>
    <col min="12" max="12" width="6.42578125" style="2" customWidth="1"/>
    <col min="13" max="16384" width="9.140625" style="2"/>
  </cols>
  <sheetData>
    <row r="1" spans="1:12" x14ac:dyDescent="0.2">
      <c r="A1" s="96" t="s">
        <v>237</v>
      </c>
    </row>
    <row r="3" spans="1:12" x14ac:dyDescent="0.2">
      <c r="B3" s="229" t="s">
        <v>104</v>
      </c>
      <c r="C3" s="229"/>
      <c r="D3" s="229"/>
      <c r="E3" s="230"/>
      <c r="L3" s="96"/>
    </row>
    <row r="4" spans="1:12" ht="13.5" thickBot="1" x14ac:dyDescent="0.25">
      <c r="B4" s="251" t="s">
        <v>171</v>
      </c>
      <c r="C4" s="251"/>
      <c r="D4" s="251"/>
      <c r="E4" s="251"/>
      <c r="F4" s="251"/>
      <c r="G4" s="251"/>
      <c r="H4" s="251"/>
      <c r="I4" s="251"/>
      <c r="J4" s="32"/>
      <c r="K4" s="3"/>
    </row>
    <row r="5" spans="1:12" ht="13.5" thickBot="1" x14ac:dyDescent="0.25">
      <c r="A5" s="26"/>
      <c r="B5" s="231" t="s">
        <v>106</v>
      </c>
      <c r="C5" s="232"/>
      <c r="D5" s="241" t="s">
        <v>107</v>
      </c>
      <c r="E5" s="232"/>
      <c r="F5" s="15" t="s">
        <v>108</v>
      </c>
      <c r="G5" s="205"/>
      <c r="H5" s="256" t="s">
        <v>138</v>
      </c>
      <c r="I5" s="257"/>
      <c r="J5" s="33"/>
      <c r="K5" s="274"/>
      <c r="L5" s="274"/>
    </row>
    <row r="6" spans="1:12" x14ac:dyDescent="0.2">
      <c r="A6" s="26"/>
      <c r="B6" s="237" t="s">
        <v>209</v>
      </c>
      <c r="C6" s="238"/>
      <c r="D6" s="233"/>
      <c r="E6" s="234"/>
      <c r="F6" s="233"/>
      <c r="G6" s="234"/>
      <c r="H6" s="252">
        <f>('MATERIAL LIST'!Q11+'MATERIAL LIST'!Q17)/2000</f>
        <v>0</v>
      </c>
      <c r="I6" s="253"/>
      <c r="J6" s="34"/>
      <c r="K6" s="274"/>
      <c r="L6" s="274"/>
    </row>
    <row r="7" spans="1:12" ht="13.5" thickBot="1" x14ac:dyDescent="0.25">
      <c r="A7" s="26"/>
      <c r="B7" s="239" t="s">
        <v>137</v>
      </c>
      <c r="C7" s="240"/>
      <c r="D7" s="235"/>
      <c r="E7" s="236"/>
      <c r="F7" s="235"/>
      <c r="G7" s="236"/>
      <c r="H7" s="254">
        <f>'MATERIAL LIST'!K17/2000</f>
        <v>0</v>
      </c>
      <c r="I7" s="255"/>
      <c r="J7" s="34"/>
      <c r="K7" s="274"/>
      <c r="L7" s="274"/>
    </row>
    <row r="8" spans="1:12" ht="18.75" thickBot="1" x14ac:dyDescent="0.3">
      <c r="A8" s="26"/>
      <c r="I8" s="95">
        <f>SUM(H6:I7)</f>
        <v>0</v>
      </c>
      <c r="J8" s="35"/>
      <c r="K8" s="27" t="s">
        <v>228</v>
      </c>
      <c r="L8" s="4"/>
    </row>
    <row r="9" spans="1:12" x14ac:dyDescent="0.2">
      <c r="A9" s="26"/>
      <c r="K9" s="4"/>
      <c r="L9" s="4"/>
    </row>
    <row r="10" spans="1:12" x14ac:dyDescent="0.2">
      <c r="A10" s="26"/>
      <c r="B10" s="5" t="s">
        <v>169</v>
      </c>
      <c r="C10" s="5"/>
      <c r="D10" s="5"/>
    </row>
    <row r="11" spans="1:12" ht="13.5" thickBot="1" x14ac:dyDescent="0.25">
      <c r="A11" s="26"/>
      <c r="B11" s="251" t="s">
        <v>172</v>
      </c>
      <c r="C11" s="251"/>
      <c r="D11" s="251"/>
      <c r="E11" s="251"/>
      <c r="F11" s="251"/>
      <c r="G11" s="251"/>
      <c r="H11" s="251"/>
      <c r="I11" s="251"/>
      <c r="J11" s="32"/>
      <c r="K11" s="6"/>
    </row>
    <row r="12" spans="1:12" ht="13.5" thickBot="1" x14ac:dyDescent="0.25">
      <c r="A12" s="26"/>
      <c r="B12" s="231" t="s">
        <v>106</v>
      </c>
      <c r="C12" s="275"/>
      <c r="D12" s="241" t="s">
        <v>107</v>
      </c>
      <c r="E12" s="275"/>
      <c r="F12" s="256" t="s">
        <v>108</v>
      </c>
      <c r="G12" s="276"/>
      <c r="H12" s="256" t="s">
        <v>109</v>
      </c>
      <c r="I12" s="257"/>
      <c r="J12" s="33"/>
      <c r="K12" s="4"/>
    </row>
    <row r="13" spans="1:12" x14ac:dyDescent="0.2">
      <c r="A13" s="26"/>
      <c r="B13" s="237" t="s">
        <v>0</v>
      </c>
      <c r="C13" s="238"/>
      <c r="D13" s="233"/>
      <c r="E13" s="234"/>
      <c r="F13" s="233"/>
      <c r="G13" s="234"/>
      <c r="H13" s="272">
        <f>'MATERIAL LIST'!K58/2000</f>
        <v>0</v>
      </c>
      <c r="I13" s="273"/>
      <c r="J13" s="36"/>
      <c r="K13" s="4"/>
    </row>
    <row r="14" spans="1:12" x14ac:dyDescent="0.2">
      <c r="A14" s="26"/>
      <c r="B14" s="279" t="s">
        <v>4</v>
      </c>
      <c r="C14" s="267"/>
      <c r="D14" s="271"/>
      <c r="E14" s="270"/>
      <c r="F14" s="271"/>
      <c r="G14" s="270"/>
      <c r="H14" s="262">
        <f>'MATERIAL LIST'!K69/2000</f>
        <v>0</v>
      </c>
      <c r="I14" s="263"/>
      <c r="J14" s="36"/>
      <c r="K14" s="4"/>
    </row>
    <row r="15" spans="1:12" x14ac:dyDescent="0.2">
      <c r="A15" s="26"/>
      <c r="B15" s="279" t="s">
        <v>3</v>
      </c>
      <c r="C15" s="267"/>
      <c r="D15" s="271"/>
      <c r="E15" s="270"/>
      <c r="F15" s="271"/>
      <c r="G15" s="270"/>
      <c r="H15" s="262">
        <f>'MATERIAL LIST'!K77/2000</f>
        <v>0</v>
      </c>
      <c r="I15" s="263"/>
      <c r="J15" s="36"/>
      <c r="K15" s="4"/>
    </row>
    <row r="16" spans="1:12" x14ac:dyDescent="0.2">
      <c r="A16" s="26"/>
      <c r="B16" s="277" t="s">
        <v>212</v>
      </c>
      <c r="C16" s="267"/>
      <c r="D16" s="271"/>
      <c r="E16" s="270"/>
      <c r="F16" s="271"/>
      <c r="G16" s="270"/>
      <c r="H16" s="262">
        <f>'MATERIAL LIST'!K107/2000</f>
        <v>0</v>
      </c>
      <c r="I16" s="263"/>
      <c r="J16" s="36"/>
      <c r="K16" s="4"/>
    </row>
    <row r="17" spans="1:13" x14ac:dyDescent="0.2">
      <c r="A17" s="26"/>
      <c r="B17" s="278" t="s">
        <v>214</v>
      </c>
      <c r="C17" s="267"/>
      <c r="D17" s="271"/>
      <c r="E17" s="270"/>
      <c r="F17" s="271"/>
      <c r="G17" s="270"/>
      <c r="H17" s="262">
        <f>'MATERIAL LIST'!K119/2000</f>
        <v>0</v>
      </c>
      <c r="I17" s="263"/>
      <c r="J17" s="36"/>
      <c r="K17" s="4"/>
    </row>
    <row r="18" spans="1:13" x14ac:dyDescent="0.2">
      <c r="A18" s="26"/>
      <c r="B18" s="278" t="s">
        <v>65</v>
      </c>
      <c r="C18" s="267"/>
      <c r="D18" s="271"/>
      <c r="E18" s="270"/>
      <c r="F18" s="271"/>
      <c r="G18" s="270"/>
      <c r="H18" s="262">
        <f>'MATERIAL LIST'!K139/2000</f>
        <v>0</v>
      </c>
      <c r="I18" s="263"/>
      <c r="J18" s="36"/>
      <c r="K18" s="4"/>
    </row>
    <row r="19" spans="1:13" x14ac:dyDescent="0.2">
      <c r="A19" s="26"/>
      <c r="B19" s="278" t="s">
        <v>1</v>
      </c>
      <c r="C19" s="267"/>
      <c r="D19" s="271"/>
      <c r="E19" s="270"/>
      <c r="F19" s="271"/>
      <c r="G19" s="270"/>
      <c r="H19" s="262">
        <f>'MATERIAL LIST'!K157/2000</f>
        <v>0</v>
      </c>
      <c r="I19" s="263"/>
      <c r="J19" s="36"/>
      <c r="K19" s="4"/>
    </row>
    <row r="20" spans="1:13" x14ac:dyDescent="0.2">
      <c r="A20" s="26"/>
      <c r="B20" s="266" t="s">
        <v>18</v>
      </c>
      <c r="C20" s="267"/>
      <c r="D20" s="269"/>
      <c r="E20" s="270"/>
      <c r="F20" s="269"/>
      <c r="G20" s="270"/>
      <c r="H20" s="262">
        <f>'MATERIAL LIST'!K163/2000</f>
        <v>0</v>
      </c>
      <c r="I20" s="263"/>
      <c r="J20" s="36"/>
      <c r="K20" s="4"/>
    </row>
    <row r="21" spans="1:13" ht="13.5" thickBot="1" x14ac:dyDescent="0.25">
      <c r="A21" s="26"/>
      <c r="B21" s="268" t="s">
        <v>2</v>
      </c>
      <c r="C21" s="240"/>
      <c r="D21" s="235"/>
      <c r="E21" s="236"/>
      <c r="F21" s="235"/>
      <c r="G21" s="236"/>
      <c r="H21" s="249">
        <f>'MATERIAL LIST'!K189/2000</f>
        <v>0</v>
      </c>
      <c r="I21" s="250"/>
      <c r="J21" s="36"/>
      <c r="K21" s="4"/>
    </row>
    <row r="22" spans="1:13" ht="18.75" thickBot="1" x14ac:dyDescent="0.3">
      <c r="A22" s="26"/>
      <c r="F22" s="7" t="s">
        <v>105</v>
      </c>
      <c r="G22" s="7"/>
      <c r="H22" s="7"/>
      <c r="I22" s="95">
        <f>SUM(H13:I21)+('MATERIAL LIST'!K276)/2000</f>
        <v>0</v>
      </c>
      <c r="J22" s="35"/>
      <c r="K22" s="27" t="s">
        <v>228</v>
      </c>
    </row>
    <row r="24" spans="1:13" x14ac:dyDescent="0.2">
      <c r="B24" s="5" t="s">
        <v>170</v>
      </c>
    </row>
    <row r="25" spans="1:13" x14ac:dyDescent="0.2">
      <c r="B25" s="251" t="s">
        <v>173</v>
      </c>
      <c r="C25" s="251"/>
      <c r="D25" s="251"/>
      <c r="E25" s="251"/>
      <c r="F25" s="251"/>
      <c r="G25" s="251"/>
      <c r="H25" s="251"/>
      <c r="I25" s="251"/>
      <c r="J25" s="32"/>
      <c r="L25" s="96"/>
    </row>
    <row r="26" spans="1:13" ht="13.5" thickBot="1" x14ac:dyDescent="0.25">
      <c r="B26" s="105" t="s">
        <v>238</v>
      </c>
      <c r="C26" s="105"/>
      <c r="D26" s="105"/>
      <c r="E26" s="105"/>
      <c r="F26" s="105"/>
      <c r="G26" s="105"/>
      <c r="H26" s="105"/>
      <c r="I26" s="105"/>
      <c r="J26" s="32"/>
      <c r="L26" s="96"/>
      <c r="M26" s="96"/>
    </row>
    <row r="27" spans="1:13" x14ac:dyDescent="0.2">
      <c r="B27" s="11" t="s">
        <v>106</v>
      </c>
      <c r="C27" s="12" t="s">
        <v>107</v>
      </c>
      <c r="D27" s="20" t="s">
        <v>262</v>
      </c>
      <c r="E27" s="20" t="s">
        <v>177</v>
      </c>
      <c r="F27" s="242" t="s">
        <v>231</v>
      </c>
      <c r="G27" s="292"/>
      <c r="H27" s="242" t="s">
        <v>177</v>
      </c>
      <c r="I27" s="243"/>
      <c r="J27" s="1"/>
    </row>
    <row r="28" spans="1:13" x14ac:dyDescent="0.2">
      <c r="B28" s="18"/>
      <c r="C28" s="19"/>
      <c r="D28" s="23" t="s">
        <v>261</v>
      </c>
      <c r="E28" s="21" t="s">
        <v>179</v>
      </c>
      <c r="F28" s="244" t="s">
        <v>180</v>
      </c>
      <c r="G28" s="289"/>
      <c r="H28" s="244" t="s">
        <v>182</v>
      </c>
      <c r="I28" s="245"/>
      <c r="J28" s="37"/>
    </row>
    <row r="29" spans="1:13" ht="13.5" thickBot="1" x14ac:dyDescent="0.25">
      <c r="B29" s="13"/>
      <c r="C29" s="14"/>
      <c r="D29" s="22"/>
      <c r="E29" s="22" t="s">
        <v>178</v>
      </c>
      <c r="F29" s="290" t="s">
        <v>181</v>
      </c>
      <c r="G29" s="291"/>
      <c r="H29" s="280" t="s">
        <v>178</v>
      </c>
      <c r="I29" s="281"/>
      <c r="J29" s="1"/>
    </row>
    <row r="30" spans="1:13" x14ac:dyDescent="0.2">
      <c r="B30" s="24" t="s">
        <v>0</v>
      </c>
      <c r="C30" s="28"/>
      <c r="D30" s="28"/>
      <c r="E30" s="29">
        <f>'MATERIAL LIST'!M58/2000</f>
        <v>0</v>
      </c>
      <c r="F30" s="264">
        <v>0</v>
      </c>
      <c r="G30" s="265"/>
      <c r="H30" s="272">
        <f>E30*F30</f>
        <v>0</v>
      </c>
      <c r="I30" s="273"/>
      <c r="J30" s="36"/>
    </row>
    <row r="31" spans="1:13" x14ac:dyDescent="0.2">
      <c r="B31" s="8" t="s">
        <v>4</v>
      </c>
      <c r="C31" s="28"/>
      <c r="D31" s="28"/>
      <c r="E31" s="29">
        <f>'MATERIAL LIST'!M69/2000</f>
        <v>0</v>
      </c>
      <c r="F31" s="260">
        <v>0</v>
      </c>
      <c r="G31" s="261"/>
      <c r="H31" s="262">
        <f t="shared" ref="H31:H38" si="0">E31*F31</f>
        <v>0</v>
      </c>
      <c r="I31" s="263"/>
      <c r="J31" s="36"/>
    </row>
    <row r="32" spans="1:13" x14ac:dyDescent="0.2">
      <c r="B32" s="8" t="s">
        <v>3</v>
      </c>
      <c r="C32" s="28"/>
      <c r="D32" s="28"/>
      <c r="E32" s="29">
        <f>'MATERIAL LIST'!M77/2000</f>
        <v>0</v>
      </c>
      <c r="F32" s="260">
        <v>0</v>
      </c>
      <c r="G32" s="261"/>
      <c r="H32" s="262">
        <f t="shared" si="0"/>
        <v>0</v>
      </c>
      <c r="I32" s="263"/>
      <c r="J32" s="36"/>
    </row>
    <row r="33" spans="2:11" x14ac:dyDescent="0.2">
      <c r="B33" s="24" t="s">
        <v>212</v>
      </c>
      <c r="C33" s="28"/>
      <c r="D33" s="28"/>
      <c r="E33" s="29">
        <f>'MATERIAL LIST'!M107/2000</f>
        <v>0</v>
      </c>
      <c r="F33" s="260">
        <v>0</v>
      </c>
      <c r="G33" s="261"/>
      <c r="H33" s="262">
        <f t="shared" si="0"/>
        <v>0</v>
      </c>
      <c r="I33" s="263"/>
      <c r="J33" s="36"/>
    </row>
    <row r="34" spans="2:11" x14ac:dyDescent="0.2">
      <c r="B34" s="25" t="s">
        <v>214</v>
      </c>
      <c r="C34" s="30"/>
      <c r="D34" s="30"/>
      <c r="E34" s="31">
        <f>'MATERIAL LIST'!M119/2000</f>
        <v>0</v>
      </c>
      <c r="F34" s="260">
        <v>0</v>
      </c>
      <c r="G34" s="261"/>
      <c r="H34" s="262">
        <f t="shared" si="0"/>
        <v>0</v>
      </c>
      <c r="I34" s="263"/>
      <c r="J34" s="36"/>
    </row>
    <row r="35" spans="2:11" x14ac:dyDescent="0.2">
      <c r="B35" s="25" t="s">
        <v>65</v>
      </c>
      <c r="C35" s="30"/>
      <c r="D35" s="30"/>
      <c r="E35" s="31">
        <f>'MATERIAL LIST'!M139/2000</f>
        <v>0</v>
      </c>
      <c r="F35" s="260">
        <v>0</v>
      </c>
      <c r="G35" s="261"/>
      <c r="H35" s="262">
        <f t="shared" si="0"/>
        <v>0</v>
      </c>
      <c r="I35" s="263"/>
      <c r="J35" s="36"/>
    </row>
    <row r="36" spans="2:11" x14ac:dyDescent="0.2">
      <c r="B36" s="25" t="s">
        <v>1</v>
      </c>
      <c r="C36" s="30"/>
      <c r="D36" s="30"/>
      <c r="E36" s="31">
        <f>'MATERIAL LIST'!M157/2000</f>
        <v>0</v>
      </c>
      <c r="F36" s="260">
        <v>0</v>
      </c>
      <c r="G36" s="261"/>
      <c r="H36" s="262">
        <f t="shared" si="0"/>
        <v>0</v>
      </c>
      <c r="I36" s="263"/>
      <c r="J36" s="36"/>
    </row>
    <row r="37" spans="2:11" x14ac:dyDescent="0.2">
      <c r="B37" s="9" t="s">
        <v>18</v>
      </c>
      <c r="C37" s="30"/>
      <c r="D37" s="30"/>
      <c r="E37" s="31">
        <f>'MATERIAL LIST'!M163/2000</f>
        <v>0</v>
      </c>
      <c r="F37" s="260">
        <v>0</v>
      </c>
      <c r="G37" s="261"/>
      <c r="H37" s="262">
        <f t="shared" si="0"/>
        <v>0</v>
      </c>
      <c r="I37" s="263"/>
      <c r="J37" s="36"/>
    </row>
    <row r="38" spans="2:11" x14ac:dyDescent="0.2">
      <c r="B38" s="9" t="s">
        <v>2</v>
      </c>
      <c r="C38" s="30"/>
      <c r="D38" s="30"/>
      <c r="E38" s="31">
        <f>'MATERIAL LIST'!M189/2000</f>
        <v>0</v>
      </c>
      <c r="F38" s="260">
        <v>0</v>
      </c>
      <c r="G38" s="261"/>
      <c r="H38" s="258">
        <f t="shared" si="0"/>
        <v>0</v>
      </c>
      <c r="I38" s="259"/>
      <c r="J38" s="36"/>
    </row>
    <row r="39" spans="2:11" ht="18.75" thickBot="1" x14ac:dyDescent="0.3">
      <c r="I39" s="95">
        <f>SUM(H30:I38)+'MATERIAL LIST'!M276/2000</f>
        <v>0</v>
      </c>
      <c r="J39" s="35"/>
      <c r="K39" s="27" t="s">
        <v>228</v>
      </c>
    </row>
    <row r="41" spans="2:11" ht="13.5" thickBot="1" x14ac:dyDescent="0.25">
      <c r="B41" s="5" t="s">
        <v>136</v>
      </c>
      <c r="C41" s="5"/>
      <c r="D41" s="5"/>
    </row>
    <row r="42" spans="2:11" ht="13.5" thickBot="1" x14ac:dyDescent="0.25">
      <c r="B42" s="231" t="s">
        <v>106</v>
      </c>
      <c r="C42" s="275"/>
      <c r="D42" s="241" t="s">
        <v>107</v>
      </c>
      <c r="E42" s="275"/>
      <c r="F42" s="256" t="s">
        <v>108</v>
      </c>
      <c r="G42" s="276"/>
      <c r="H42" s="256" t="s">
        <v>109</v>
      </c>
      <c r="I42" s="257"/>
      <c r="J42" s="33"/>
    </row>
    <row r="43" spans="2:11" x14ac:dyDescent="0.2">
      <c r="B43" s="284" t="s">
        <v>221</v>
      </c>
      <c r="C43" s="285"/>
      <c r="D43" s="293"/>
      <c r="E43" s="294"/>
      <c r="F43" s="293"/>
      <c r="G43" s="294"/>
      <c r="H43" s="286">
        <f>('MATERIAL LIST'!O58+'MATERIAL LIST'!O69+'MATERIAL LIST'!O77+'MATERIAL LIST'!O107+'MATERIAL LIST'!O119+'MATERIAL LIST'!O139+'MATERIAL LIST'!O157+'MATERIAL LIST'!O163+'MATERIAL LIST'!O189)/2000</f>
        <v>0</v>
      </c>
      <c r="I43" s="287"/>
      <c r="J43" s="36"/>
    </row>
    <row r="44" spans="2:11" ht="13.5" thickBot="1" x14ac:dyDescent="0.25">
      <c r="B44" s="239" t="s">
        <v>222</v>
      </c>
      <c r="C44" s="240"/>
      <c r="D44" s="235"/>
      <c r="E44" s="236"/>
      <c r="F44" s="235"/>
      <c r="G44" s="236"/>
      <c r="H44" s="249">
        <f>'MATERIAL LIST'!K285</f>
        <v>0</v>
      </c>
      <c r="I44" s="250"/>
      <c r="J44" s="36"/>
    </row>
    <row r="45" spans="2:11" ht="18.75" thickBot="1" x14ac:dyDescent="0.3">
      <c r="B45" s="10"/>
      <c r="F45" s="7" t="s">
        <v>105</v>
      </c>
      <c r="G45" s="7"/>
      <c r="H45" s="7"/>
      <c r="I45" s="95">
        <f>SUM(H43:I43)+('MATERIAL LIST'!O276)/2000</f>
        <v>0</v>
      </c>
      <c r="J45" s="35"/>
      <c r="K45" s="27" t="s">
        <v>228</v>
      </c>
    </row>
    <row r="46" spans="2:11" ht="18" x14ac:dyDescent="0.25">
      <c r="B46" s="10"/>
      <c r="F46" s="7"/>
      <c r="G46" s="7"/>
      <c r="H46" s="7"/>
      <c r="I46" s="7"/>
      <c r="J46" s="35"/>
      <c r="K46" s="27"/>
    </row>
    <row r="47" spans="2:11" ht="12.75" customHeight="1" x14ac:dyDescent="0.2">
      <c r="B47" s="10"/>
      <c r="F47" s="16" t="s">
        <v>233</v>
      </c>
      <c r="G47" s="246" t="s">
        <v>234</v>
      </c>
      <c r="H47" s="246" t="s">
        <v>235</v>
      </c>
    </row>
    <row r="48" spans="2:11" x14ac:dyDescent="0.2">
      <c r="B48" s="10"/>
      <c r="F48" s="16" t="s">
        <v>230</v>
      </c>
      <c r="G48" s="295"/>
      <c r="H48" s="247"/>
    </row>
    <row r="49" spans="2:9" ht="13.5" thickBot="1" x14ac:dyDescent="0.25">
      <c r="B49" s="10"/>
      <c r="F49" s="17"/>
      <c r="G49" s="296"/>
      <c r="H49" s="248"/>
    </row>
    <row r="50" spans="2:9" x14ac:dyDescent="0.2">
      <c r="B50" s="282" t="s">
        <v>174</v>
      </c>
      <c r="C50" s="283"/>
      <c r="D50" s="283"/>
      <c r="F50" s="100">
        <f>(I22+I39+I45)</f>
        <v>0</v>
      </c>
      <c r="G50" s="97"/>
      <c r="H50" s="103"/>
    </row>
    <row r="51" spans="2:9" ht="15" x14ac:dyDescent="0.2">
      <c r="B51" s="282" t="s">
        <v>175</v>
      </c>
      <c r="C51" s="283"/>
      <c r="D51" s="283"/>
      <c r="F51" s="101">
        <f>I22</f>
        <v>0</v>
      </c>
      <c r="G51" s="98" t="e">
        <f>I22/F50</f>
        <v>#DIV/0!</v>
      </c>
      <c r="H51" s="104">
        <f>0.2*F50</f>
        <v>0</v>
      </c>
      <c r="I51" s="27" t="s">
        <v>236</v>
      </c>
    </row>
    <row r="52" spans="2:9" ht="15" x14ac:dyDescent="0.2">
      <c r="B52" s="282" t="s">
        <v>176</v>
      </c>
      <c r="C52" s="283"/>
      <c r="D52" s="283"/>
      <c r="F52" s="101">
        <f>I39</f>
        <v>0</v>
      </c>
      <c r="G52" s="98" t="e">
        <f>I39/F50</f>
        <v>#DIV/0!</v>
      </c>
      <c r="H52" s="104">
        <f>0.3*F51</f>
        <v>0</v>
      </c>
      <c r="I52" s="27" t="s">
        <v>236</v>
      </c>
    </row>
    <row r="53" spans="2:9" ht="15.75" thickBot="1" x14ac:dyDescent="0.25">
      <c r="B53" s="288" t="s">
        <v>229</v>
      </c>
      <c r="C53" s="283"/>
      <c r="D53" s="283"/>
      <c r="F53" s="102">
        <f>I22+I39</f>
        <v>0</v>
      </c>
      <c r="G53" s="99" t="e">
        <f>(I22+I39)/F50</f>
        <v>#DIV/0!</v>
      </c>
      <c r="H53" s="104">
        <f>0.5*F50</f>
        <v>0</v>
      </c>
      <c r="I53" s="27" t="s">
        <v>236</v>
      </c>
    </row>
    <row r="55" spans="2:9" x14ac:dyDescent="0.2">
      <c r="B55" s="5"/>
    </row>
  </sheetData>
  <sheetProtection password="C179" sheet="1" objects="1" scenarios="1" selectLockedCells="1"/>
  <mergeCells count="100">
    <mergeCell ref="B52:D52"/>
    <mergeCell ref="B53:D53"/>
    <mergeCell ref="F28:G28"/>
    <mergeCell ref="F29:G29"/>
    <mergeCell ref="F27:G27"/>
    <mergeCell ref="B42:C42"/>
    <mergeCell ref="D42:E42"/>
    <mergeCell ref="F42:G42"/>
    <mergeCell ref="B44:C44"/>
    <mergeCell ref="D44:E44"/>
    <mergeCell ref="F44:G44"/>
    <mergeCell ref="F32:G32"/>
    <mergeCell ref="F33:G33"/>
    <mergeCell ref="D43:E43"/>
    <mergeCell ref="F43:G43"/>
    <mergeCell ref="G47:G49"/>
    <mergeCell ref="H29:I29"/>
    <mergeCell ref="B50:D50"/>
    <mergeCell ref="B51:D51"/>
    <mergeCell ref="F34:G34"/>
    <mergeCell ref="F35:G35"/>
    <mergeCell ref="F36:G36"/>
    <mergeCell ref="F37:G37"/>
    <mergeCell ref="H34:I34"/>
    <mergeCell ref="H35:I35"/>
    <mergeCell ref="H36:I36"/>
    <mergeCell ref="H37:I37"/>
    <mergeCell ref="H30:I30"/>
    <mergeCell ref="H31:I31"/>
    <mergeCell ref="H32:I32"/>
    <mergeCell ref="B43:C43"/>
    <mergeCell ref="H43:I43"/>
    <mergeCell ref="B17:C17"/>
    <mergeCell ref="D14:E14"/>
    <mergeCell ref="B18:C18"/>
    <mergeCell ref="B19:C19"/>
    <mergeCell ref="D15:E15"/>
    <mergeCell ref="D16:E16"/>
    <mergeCell ref="D17:E17"/>
    <mergeCell ref="D18:E18"/>
    <mergeCell ref="D19:E19"/>
    <mergeCell ref="B14:C14"/>
    <mergeCell ref="B15:C15"/>
    <mergeCell ref="K5:L5"/>
    <mergeCell ref="K6:L6"/>
    <mergeCell ref="K7:L7"/>
    <mergeCell ref="B25:I25"/>
    <mergeCell ref="B11:I11"/>
    <mergeCell ref="F18:G18"/>
    <mergeCell ref="F19:G19"/>
    <mergeCell ref="H18:I18"/>
    <mergeCell ref="H19:I19"/>
    <mergeCell ref="F17:G17"/>
    <mergeCell ref="H17:I17"/>
    <mergeCell ref="B12:C12"/>
    <mergeCell ref="D12:E12"/>
    <mergeCell ref="F12:G12"/>
    <mergeCell ref="H12:I12"/>
    <mergeCell ref="B16:C16"/>
    <mergeCell ref="B13:C13"/>
    <mergeCell ref="D13:E13"/>
    <mergeCell ref="F13:G13"/>
    <mergeCell ref="H13:I13"/>
    <mergeCell ref="H15:I15"/>
    <mergeCell ref="H16:I16"/>
    <mergeCell ref="F15:G15"/>
    <mergeCell ref="F16:G16"/>
    <mergeCell ref="F14:G14"/>
    <mergeCell ref="H14:I14"/>
    <mergeCell ref="D20:E20"/>
    <mergeCell ref="F20:G20"/>
    <mergeCell ref="H20:I20"/>
    <mergeCell ref="D21:E21"/>
    <mergeCell ref="F21:G21"/>
    <mergeCell ref="H21:I21"/>
    <mergeCell ref="H27:I27"/>
    <mergeCell ref="H28:I28"/>
    <mergeCell ref="H47:H49"/>
    <mergeCell ref="H44:I44"/>
    <mergeCell ref="B4:I4"/>
    <mergeCell ref="H6:I6"/>
    <mergeCell ref="H7:I7"/>
    <mergeCell ref="H5:I5"/>
    <mergeCell ref="H42:I42"/>
    <mergeCell ref="H38:I38"/>
    <mergeCell ref="F38:G38"/>
    <mergeCell ref="H33:I33"/>
    <mergeCell ref="F30:G30"/>
    <mergeCell ref="F31:G31"/>
    <mergeCell ref="B20:C20"/>
    <mergeCell ref="B21:C21"/>
    <mergeCell ref="B3:E3"/>
    <mergeCell ref="B5:C5"/>
    <mergeCell ref="F6:G6"/>
    <mergeCell ref="F7:G7"/>
    <mergeCell ref="B6:C6"/>
    <mergeCell ref="B7:C7"/>
    <mergeCell ref="D5:E5"/>
    <mergeCell ref="D6:E6"/>
    <mergeCell ref="D7:E7"/>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MATERIAL LIST</vt:lpstr>
      <vt:lpstr>RECYCLING RATES</vt:lpstr>
      <vt:lpstr>WASTE DIVERSION</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Estimator tool for deconstruction </dc:title>
  <dc:creator>petriek</dc:creator>
  <cp:lastModifiedBy>Shark, Wendy</cp:lastModifiedBy>
  <cp:lastPrinted>2009-08-18T14:31:27Z</cp:lastPrinted>
  <dcterms:created xsi:type="dcterms:W3CDTF">2008-06-20T20:43:25Z</dcterms:created>
  <dcterms:modified xsi:type="dcterms:W3CDTF">2017-10-31T15:45:39Z</dcterms:modified>
</cp:coreProperties>
</file>