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60" windowWidth="9225" windowHeight="12270" firstSheet="1" activeTab="1"/>
  </bookViews>
  <sheets>
    <sheet name="Rent Increase" sheetId="1" state="hidden" r:id="rId1"/>
    <sheet name="Input Tab" sheetId="2" r:id="rId2"/>
    <sheet name="Expenses" sheetId="3" r:id="rId3"/>
    <sheet name="Modeling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stdebt">'[4]Proforma'!#REF!</definedName>
    <definedName name="_2nddebt">'[4]Proforma'!#REF!</definedName>
    <definedName name="abc" localSheetId="1">'[8]TaxCredits'!$I$23</definedName>
    <definedName name="abc" localSheetId="3">'[8]TaxCredits'!$I$23</definedName>
    <definedName name="abc">'[3]TaxCredits'!$I$23</definedName>
    <definedName name="AssetMgtFee">5000</definedName>
    <definedName name="Budget">#REF!</definedName>
    <definedName name="ConstrCompl_Date" localSheetId="1">'[7]Info'!$E$25</definedName>
    <definedName name="ConstrCompl_Date" localSheetId="3">'[7]Info'!$E$25</definedName>
    <definedName name="ConstrCompl_Date">'[2]Info'!$E$25</definedName>
    <definedName name="DevFeePriority" localSheetId="1">#REF!</definedName>
    <definedName name="DevFeePriority" localSheetId="3">#REF!</definedName>
    <definedName name="DevFeePriority">#REF!</definedName>
    <definedName name="Financing_Source">'[1]RefVal'!$V$33:$V$52</definedName>
    <definedName name="FinSourceSU1" localSheetId="1">#REF!</definedName>
    <definedName name="FinSourceSU1" localSheetId="3">#REF!</definedName>
    <definedName name="FinSourceSU1">#REF!</definedName>
    <definedName name="FinSourceSU2" localSheetId="1">#REF!</definedName>
    <definedName name="FinSourceSU2" localSheetId="3">#REF!</definedName>
    <definedName name="FinSourceSU2">#REF!</definedName>
    <definedName name="FinSourceSU3" localSheetId="1">#REF!</definedName>
    <definedName name="FinSourceSU3" localSheetId="3">#REF!</definedName>
    <definedName name="FinSourceSU3">#REF!</definedName>
    <definedName name="FinSourceSU4" localSheetId="1">#REF!</definedName>
    <definedName name="FinSourceSU4" localSheetId="3">#REF!</definedName>
    <definedName name="FinSourceSU4">#REF!</definedName>
    <definedName name="FinSourceSU5" localSheetId="1">#REF!</definedName>
    <definedName name="FinSourceSU5" localSheetId="3">#REF!</definedName>
    <definedName name="FinSourceSU5">#REF!</definedName>
    <definedName name="FinSourceSU6" localSheetId="1">#REF!</definedName>
    <definedName name="FinSourceSU6" localSheetId="3">#REF!</definedName>
    <definedName name="FinSourceSU6">#REF!</definedName>
    <definedName name="FinSourceSU7" localSheetId="1">#REF!</definedName>
    <definedName name="FinSourceSU7" localSheetId="3">#REF!</definedName>
    <definedName name="FinSourceSU7">#REF!</definedName>
    <definedName name="FinSourceSU8" localSheetId="1">#REF!</definedName>
    <definedName name="FinSourceSU8" localSheetId="3">#REF!</definedName>
    <definedName name="FinSourceSU8">#REF!</definedName>
    <definedName name="L1am">'[1]Debt'!$D$16</definedName>
    <definedName name="L1Amt">'[1]Debt'!$D$11</definedName>
    <definedName name="L1Name">'[1]Debt'!$D$9</definedName>
    <definedName name="L1Rate">'[1]Debt'!$D$12</definedName>
    <definedName name="L2am">'[1]Debt'!$F$16</definedName>
    <definedName name="L2Amt">'[1]Debt'!$F$11</definedName>
    <definedName name="L2Name">'[1]Debt'!$F$9</definedName>
    <definedName name="L2Rate">'[1]Debt'!$F$12</definedName>
    <definedName name="L3am">'[1]Debt'!$H$16</definedName>
    <definedName name="L3Amt">'[1]Debt'!$H$11</definedName>
    <definedName name="L3Name">'[1]Debt'!$H$9</definedName>
    <definedName name="L3Rate">'[1]Debt'!$H$12</definedName>
    <definedName name="L4am">'[1]Debt'!$J$16</definedName>
    <definedName name="L4Amt">'[1]Debt'!$J$11</definedName>
    <definedName name="L4Name">'[1]Debt'!$J$9</definedName>
    <definedName name="L4Rate">'[1]Debt'!$J$12</definedName>
    <definedName name="L5am">'[1]Debt'!$L$16</definedName>
    <definedName name="L5Amt">'[1]Debt'!$L$11</definedName>
    <definedName name="L5Name">'[1]Debt'!$L$9</definedName>
    <definedName name="L5Rate">'[1]Debt'!$L$12</definedName>
    <definedName name="L6am">'[1]Debt'!$N$16</definedName>
    <definedName name="L6Amt">'[1]Debt'!$N$11</definedName>
    <definedName name="L6Name">'[1]Debt'!$N$9</definedName>
    <definedName name="L6Rate">'[1]Debt'!$N$12</definedName>
    <definedName name="L7am">'[1]Debt'!$P$16</definedName>
    <definedName name="L7Amt">'[1]Debt'!$P$11</definedName>
    <definedName name="L7Name">'[1]Debt'!$P$9</definedName>
    <definedName name="L7Rate">'[1]Debt'!$P$12</definedName>
    <definedName name="L8am">'[1]Debt'!$R$16</definedName>
    <definedName name="L8Amt">'[1]Debt'!$R$11</definedName>
    <definedName name="L8Name">'[1]Debt'!$R$9</definedName>
    <definedName name="L8Rate">'[1]Debt'!$R$12</definedName>
    <definedName name="lessBAA" localSheetId="1">'[8]TaxCredits'!$D$32</definedName>
    <definedName name="lessBAA" localSheetId="3">'[8]TaxCredits'!$D$32</definedName>
    <definedName name="lessBAA">'[3]TaxCredits'!$D$32</definedName>
    <definedName name="LessCAA" localSheetId="1">'[7]TaxCredits'!$D$32</definedName>
    <definedName name="LessCAA" localSheetId="3">'[7]TaxCredits'!$D$32</definedName>
    <definedName name="LessCAA">'[2]TaxCredits'!$D$32</definedName>
    <definedName name="LessCAA2" localSheetId="1">'[7]TaxCredits'!$I$23</definedName>
    <definedName name="LessCAA2" localSheetId="3">'[7]TaxCredits'!$I$23</definedName>
    <definedName name="LessCAA2">'[2]TaxCredits'!$I$23</definedName>
    <definedName name="LPEquity">'[1]Equity'!$I$15</definedName>
    <definedName name="OccupiedPISDate" localSheetId="1">'[7]RefVal'!$X$3</definedName>
    <definedName name="OccupiedPISDate" localSheetId="3">'[7]RefVal'!$X$3</definedName>
    <definedName name="OccupiedPISDate">'[2]RefVal'!$X$3</definedName>
    <definedName name="_xlnm.Print_Area" localSheetId="2">'Expenses'!$A$1:$N$31</definedName>
    <definedName name="_xlnm.Print_Area" localSheetId="1">'Input Tab'!$A$1:$U$75</definedName>
    <definedName name="_xlnm.Print_Area" localSheetId="3">'Modeling'!$A$1:$U$72</definedName>
    <definedName name="QO100PCT" localSheetId="1">'[7]Info'!$E$26</definedName>
    <definedName name="QO100PCT" localSheetId="3">'[7]Info'!$E$26</definedName>
    <definedName name="QO100PCT">'[2]Info'!$E$26</definedName>
    <definedName name="REALLOCATION704B" localSheetId="1">#REF!</definedName>
    <definedName name="REALLOCATION704B" localSheetId="3">#REF!</definedName>
    <definedName name="REALLOCATION704B">#REF!</definedName>
    <definedName name="Share_OP" localSheetId="1">#REF!</definedName>
    <definedName name="Share_OP" localSheetId="3">#REF!</definedName>
    <definedName name="Share_OP">#REF!</definedName>
    <definedName name="STC_Benefit">0.65</definedName>
    <definedName name="TotalUnits">'[1]Rent'!$E$34</definedName>
    <definedName name="Unit_Number" localSheetId="1">'[7]Rent'!$E$32</definedName>
    <definedName name="Unit_Number" localSheetId="3">'[7]Rent'!$E$32</definedName>
    <definedName name="Unit_Number">'[2]Rent'!$E$32</definedName>
    <definedName name="Vlook">#REF!</definedName>
    <definedName name="vlook2">#REF!</definedName>
    <definedName name="Year1999">#REF!</definedName>
  </definedNames>
  <calcPr fullCalcOnLoad="1" iterate="1" iterateCount="20" iterateDelta="10"/>
</workbook>
</file>

<file path=xl/comments2.xml><?xml version="1.0" encoding="utf-8"?>
<comments xmlns="http://schemas.openxmlformats.org/spreadsheetml/2006/main">
  <authors>
    <author>Kimberly Taylor</author>
    <author>Carolyn O'Doherty</author>
  </authors>
  <commentList>
    <comment ref="B6" authorId="0">
      <text>
        <r>
          <rPr>
            <sz val="8"/>
            <rFont val="Tahoma"/>
            <family val="2"/>
          </rPr>
          <t>must enter number of units for property for formulas to work</t>
        </r>
      </text>
    </comment>
    <comment ref="B23" authorId="0">
      <text>
        <r>
          <rPr>
            <sz val="8"/>
            <rFont val="Tahoma"/>
            <family val="2"/>
          </rPr>
          <t xml:space="preserve">Using summary information from the audit is fine for prior years. Use detailed line items from financial statement for year to date.
</t>
        </r>
      </text>
    </comment>
    <comment ref="A6" authorId="0">
      <text>
        <r>
          <rPr>
            <sz val="8"/>
            <rFont val="Tahoma"/>
            <family val="2"/>
          </rPr>
          <t xml:space="preserve">Include all units, including manager's unit
</t>
        </r>
      </text>
    </comment>
    <comment ref="F79" authorId="0">
      <text>
        <r>
          <rPr>
            <sz val="8"/>
            <rFont val="Tahoma"/>
            <family val="2"/>
          </rPr>
          <t xml:space="preserve">write withdrawals as a negative number
</t>
        </r>
      </text>
    </comment>
    <comment ref="F86" authorId="0">
      <text>
        <r>
          <rPr>
            <b/>
            <sz val="8"/>
            <rFont val="Tahoma"/>
            <family val="2"/>
          </rPr>
          <t>Tied to deficits in cashflow before fees, override manually</t>
        </r>
      </text>
    </comment>
    <comment ref="F90" authorId="0">
      <text>
        <r>
          <rPr>
            <b/>
            <sz val="8"/>
            <rFont val="Tahoma"/>
            <family val="2"/>
          </rPr>
          <t xml:space="preserve">Input manually
</t>
        </r>
      </text>
    </comment>
    <comment ref="B4" authorId="1">
      <text>
        <r>
          <rPr>
            <sz val="8"/>
            <rFont val="Tahoma"/>
            <family val="2"/>
          </rPr>
          <t>If some line items have specialized inflators, enter here and then LINK THEM to the appropriate line item(s) below.</t>
        </r>
      </text>
    </comment>
    <comment ref="G61" authorId="1">
      <text>
        <r>
          <rPr>
            <sz val="8"/>
            <rFont val="Tahoma"/>
            <family val="2"/>
          </rPr>
          <t xml:space="preserve">Add inflator if needed.  Stop payments when partnership ends.
</t>
        </r>
      </text>
    </comment>
  </commentList>
</comments>
</file>

<file path=xl/comments4.xml><?xml version="1.0" encoding="utf-8"?>
<comments xmlns="http://schemas.openxmlformats.org/spreadsheetml/2006/main">
  <authors>
    <author>Terry Wilson</author>
  </authors>
  <commentList>
    <comment ref="A58" authorId="0">
      <text>
        <r>
          <rPr>
            <b/>
            <sz val="8"/>
            <rFont val="Tahoma"/>
            <family val="2"/>
          </rPr>
          <t>Terry Wilson:</t>
        </r>
        <r>
          <rPr>
            <sz val="8"/>
            <rFont val="Tahoma"/>
            <family val="2"/>
          </rPr>
          <t xml:space="preserve">
Funded from excess cash flow</t>
        </r>
      </text>
    </comment>
    <comment ref="A59" authorId="0">
      <text>
        <r>
          <rPr>
            <b/>
            <sz val="8"/>
            <rFont val="Tahoma"/>
            <family val="2"/>
          </rPr>
          <t>Terry Wilson:</t>
        </r>
        <r>
          <rPr>
            <sz val="8"/>
            <rFont val="Tahoma"/>
            <family val="2"/>
          </rPr>
          <t xml:space="preserve">
Increases each year by the annual percentage increase in the average maximum allowable rent
</t>
        </r>
      </text>
    </comment>
    <comment ref="A25" authorId="0">
      <text>
        <r>
          <rPr>
            <b/>
            <sz val="8"/>
            <rFont val="Tahoma"/>
            <family val="2"/>
          </rPr>
          <t>Terry Wilson:</t>
        </r>
        <r>
          <rPr>
            <sz val="8"/>
            <rFont val="Tahoma"/>
            <family val="2"/>
          </rPr>
          <t xml:space="preserve">
10% of gross rental income
</t>
        </r>
      </text>
    </comment>
  </commentList>
</comments>
</file>

<file path=xl/sharedStrings.xml><?xml version="1.0" encoding="utf-8"?>
<sst xmlns="http://schemas.openxmlformats.org/spreadsheetml/2006/main" count="299" uniqueCount="139">
  <si>
    <t>Mo Rent</t>
  </si>
  <si>
    <t>2 BR</t>
  </si>
  <si>
    <t>Adjusted Gross Income</t>
  </si>
  <si>
    <t>3 BR</t>
  </si>
  <si>
    <t>Unit</t>
  </si>
  <si>
    <t>Other Income</t>
  </si>
  <si>
    <t>Operating Expenses</t>
  </si>
  <si>
    <t xml:space="preserve"> </t>
  </si>
  <si>
    <t>Total Units</t>
  </si>
  <si>
    <t>Total Gross Income</t>
  </si>
  <si>
    <t>Less Vacancy</t>
  </si>
  <si>
    <t>Net Operating Income</t>
  </si>
  <si>
    <t>See Assumptions at End of Sheet</t>
  </si>
  <si>
    <t>Assumptions:</t>
  </si>
  <si>
    <t>Blue shading when assumptions change</t>
  </si>
  <si>
    <t>Total:</t>
  </si>
  <si>
    <t>West Park Place</t>
  </si>
  <si>
    <t>Rent Increase Projections</t>
  </si>
  <si>
    <t>Annual Rent Increase</t>
  </si>
  <si>
    <t>vacant</t>
  </si>
  <si>
    <t>Annual Rent Increase %=</t>
  </si>
  <si>
    <t>Income Escalator</t>
  </si>
  <si>
    <t>Expense Escalator</t>
  </si>
  <si>
    <t>INCOME</t>
  </si>
  <si>
    <t>2008
Audited</t>
  </si>
  <si>
    <t>TOTAL RENTAL DEDUCTIONS</t>
  </si>
  <si>
    <t>EXPENSES:</t>
  </si>
  <si>
    <t>Telephone</t>
  </si>
  <si>
    <t>Deposits to Operating Reserves</t>
  </si>
  <si>
    <t>Investor Service Fee</t>
  </si>
  <si>
    <t>GP Fee</t>
  </si>
  <si>
    <t>BALANCE</t>
  </si>
  <si>
    <t>Critical Asset Management Indicators</t>
  </si>
  <si>
    <t>Economic Vacancy Rate</t>
  </si>
  <si>
    <t>Total Operating Expenses PUPY</t>
  </si>
  <si>
    <t>Maintenance Expense Per unit</t>
  </si>
  <si>
    <t>Expense to Revenue Ratio</t>
  </si>
  <si>
    <t>Net Cash Flow as % of Revenues</t>
  </si>
  <si>
    <t>Net Cash Flow as % of Expenses</t>
  </si>
  <si>
    <t>Rent</t>
  </si>
  <si>
    <t>DCR</t>
  </si>
  <si>
    <t>NET CASH FLOW</t>
  </si>
  <si>
    <t>NOI</t>
  </si>
  <si>
    <t>Replacement Reserve</t>
  </si>
  <si>
    <t>Insurance</t>
  </si>
  <si>
    <t>Units</t>
  </si>
  <si>
    <t>Source</t>
  </si>
  <si>
    <t>Utilities</t>
  </si>
  <si>
    <t>Total Expense #1</t>
  </si>
  <si>
    <t>DCR #1</t>
  </si>
  <si>
    <t>Additional Expenses</t>
  </si>
  <si>
    <t>Total Expenses #2</t>
  </si>
  <si>
    <t>DCR #2</t>
  </si>
  <si>
    <t>Advertising/Marketing</t>
  </si>
  <si>
    <t>Legal/Accounting</t>
  </si>
  <si>
    <t>Bad Debt</t>
  </si>
  <si>
    <t>Debt Payment</t>
  </si>
  <si>
    <t>Management as % Total</t>
  </si>
  <si>
    <t>Maintenance as % Total</t>
  </si>
  <si>
    <t>2009
Audited</t>
  </si>
  <si>
    <t>Operating Reserve</t>
  </si>
  <si>
    <t>A/P - Vendors</t>
  </si>
  <si>
    <t>A/R - Tenants</t>
  </si>
  <si>
    <t>Cash - Checking</t>
  </si>
  <si>
    <t>Cash - Savings</t>
  </si>
  <si>
    <t>Net Cash Flow PUPY after Fees</t>
  </si>
  <si>
    <t>Net Cash Flow PUPY before Fees</t>
  </si>
  <si>
    <t>Percent change in GPR</t>
  </si>
  <si>
    <t>Repair, maintenance and turnover</t>
  </si>
  <si>
    <t>Off site management</t>
  </si>
  <si>
    <t>On site management</t>
  </si>
  <si>
    <t>n/a</t>
  </si>
  <si>
    <t>Additional Expense Escalator 
(e.g. Water/Sewer)</t>
  </si>
  <si>
    <t>2010 Year End or Audit</t>
  </si>
  <si>
    <t>Replacement Reserve Beginning Balance</t>
  </si>
  <si>
    <t>Annual Additions</t>
  </si>
  <si>
    <t>Interest on Reserve</t>
  </si>
  <si>
    <t>Ending Balance</t>
  </si>
  <si>
    <t>Operating Reserve Beginning Balance</t>
  </si>
  <si>
    <t>Additions</t>
  </si>
  <si>
    <t>Required Balance</t>
  </si>
  <si>
    <t>Year to Date Totals</t>
  </si>
  <si>
    <t>2011 Annualized based on Yr to Date</t>
  </si>
  <si>
    <t>Mortgage Payment (Must Pay Debt)</t>
  </si>
  <si>
    <t>Reserve Interest Escalator</t>
  </si>
  <si>
    <t xml:space="preserve">Actual YTD Vacancy </t>
  </si>
  <si>
    <t>Projected Vacancy Rate</t>
  </si>
  <si>
    <t>Repl. Res. Contribution Escalator</t>
  </si>
  <si>
    <t>Capital Improvement Expected Withdrawals per Replacement Reserve Model</t>
  </si>
  <si>
    <t>Expected withdrawals</t>
  </si>
  <si>
    <t>Total Potential Rent</t>
  </si>
  <si>
    <t>Effective Gross Income</t>
  </si>
  <si>
    <t>PER UNIT EXPENSES</t>
  </si>
  <si>
    <t>TOTAL EXPENSES &amp; RATIOS</t>
  </si>
  <si>
    <t>Gross Rental Income</t>
  </si>
  <si>
    <t> Vacancy Loss</t>
  </si>
  <si>
    <t>Commercial Net Income</t>
  </si>
  <si>
    <t>SHQ Units Expense Reimbursement</t>
  </si>
  <si>
    <t>Actual Rental Income (see Instructions)</t>
  </si>
  <si>
    <t>Other Residential Income (see Instructions)</t>
  </si>
  <si>
    <t>Interest; nsf/late charges; damage/cleaning; misc.</t>
  </si>
  <si>
    <t>Subsidy Income (see Instructions)</t>
  </si>
  <si>
    <t>Tenant Assistance Payments</t>
  </si>
  <si>
    <t>EXPENSES</t>
  </si>
  <si>
    <t>On Site Management</t>
  </si>
  <si>
    <t>Off Site Management</t>
  </si>
  <si>
    <t>Audit/Accounting</t>
  </si>
  <si>
    <t>Legal Services</t>
  </si>
  <si>
    <t>Real Estate Taxes</t>
  </si>
  <si>
    <t>Marketing</t>
  </si>
  <si>
    <t>Maintenance and Janitorial</t>
  </si>
  <si>
    <t>Decorating/Turnover/Painting</t>
  </si>
  <si>
    <t>Security</t>
  </si>
  <si>
    <t>Contracted Maintenance</t>
  </si>
  <si>
    <t>Landscaping</t>
  </si>
  <si>
    <t>Pest Control</t>
  </si>
  <si>
    <t>Fire Safety</t>
  </si>
  <si>
    <t>Elevator</t>
  </si>
  <si>
    <t>Water &amp; Sewer/Garbage</t>
  </si>
  <si>
    <t>Electric</t>
  </si>
  <si>
    <t>Oil/Gas/Other</t>
  </si>
  <si>
    <t>Other (specify)</t>
  </si>
  <si>
    <t xml:space="preserve"> NOI: Net Operating Income (Effective Gross Income - Total Expense)</t>
  </si>
  <si>
    <t>EGI: Effective Gross Income (Operating + Service Dollars)</t>
  </si>
  <si>
    <t>Subtotal</t>
  </si>
  <si>
    <t>Net Rental Income</t>
  </si>
  <si>
    <t>Total</t>
  </si>
  <si>
    <t xml:space="preserve">         Total Expenses (Operating + Services)</t>
  </si>
  <si>
    <t>Insert number of months completed in Current Year</t>
  </si>
  <si>
    <t>Project Name</t>
  </si>
  <si>
    <t>[Current Date] Balance Sheet</t>
  </si>
  <si>
    <t>Other</t>
  </si>
  <si>
    <t>Expense Trends</t>
  </si>
  <si>
    <t>% Change, Yr 1 to Yr 2</t>
  </si>
  <si>
    <t xml:space="preserve">% Change, Yr 2 to Yr 3 </t>
  </si>
  <si>
    <t>% Change, Yr 3 to Annualized Current</t>
  </si>
  <si>
    <t>% CHANGE FROM PRIOR YR</t>
  </si>
  <si>
    <t>Enter Data in salmon colored cells.  See notes for clarifications.</t>
  </si>
  <si>
    <t>Interest income you expect to receive from savings in replacement reserve account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</si>
</sst>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d\,\ yyyy"/>
    <numFmt numFmtId="166" formatCode="&quot;$&quot;#,##0"/>
    <numFmt numFmtId="167" formatCode="0.00000"/>
    <numFmt numFmtId="168" formatCode="_(&quot;$&quot;* #,##0_);_(&quot;$&quot;* \(#,##0\);_(&quot;$&quot;* &quot;-&quot;??_);_(@_)"/>
    <numFmt numFmtId="169" formatCode="_([$€-2]* #,##0.00_);_([$€-2]* \(#,##0.00\);_([$€-2]* &quot;-&quot;??_)"/>
    <numFmt numFmtId="170" formatCode="0.0%"/>
    <numFmt numFmtId="171" formatCode="_(* #,##0.0_);_(* \(#,##0.0\);_(* &quot;-&quot;??_);_(@_)"/>
    <numFmt numFmtId="172" formatCode="0.0000"/>
    <numFmt numFmtId="173" formatCode="0.000"/>
    <numFmt numFmtId="174" formatCode="_(&quot;$&quot;* #,##0.0_);_(&quot;$&quot;* \(#,##0.0\);_(&quot;$&quot;* &quot;-&quot;?_);_(@_)"/>
    <numFmt numFmtId="175" formatCode="_(* #,##0.000_);_(* \(#,##0.000\);_(* &quot;-&quot;??_);_(@_)"/>
    <numFmt numFmtId="176" formatCode="0.000%"/>
    <numFmt numFmtId="177" formatCode="_(&quot;$&quot;* #,##0.0_);_(&quot;$&quot;* \(#,##0.0\);_(&quot;$&quot;* &quot;-&quot;??_);_(@_)"/>
    <numFmt numFmtId="178" formatCode="0.0"/>
    <numFmt numFmtId="179" formatCode="0.000000"/>
    <numFmt numFmtId="180" formatCode="0.00000000"/>
    <numFmt numFmtId="181" formatCode="0.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);[Red]\(#,##0.0\)"/>
    <numFmt numFmtId="187" formatCode="#,##0.0"/>
    <numFmt numFmtId="188" formatCode="#,##0.000"/>
    <numFmt numFmtId="189" formatCode="mmmm\-yy"/>
    <numFmt numFmtId="190" formatCode="0.00_);\(0.00\)"/>
    <numFmt numFmtId="191" formatCode="#,##0.000_);\(#,##0.000\)"/>
    <numFmt numFmtId="192" formatCode="#,##0.0_);\(#,##0.0\)"/>
    <numFmt numFmtId="193" formatCode="#,##0.000000"/>
    <numFmt numFmtId="194" formatCode="m/d/yy\ h:mm\ AM/PM"/>
    <numFmt numFmtId="195" formatCode="&quot;$&quot;#,##0;[Red]&quot;$&quot;#,##0"/>
    <numFmt numFmtId="196" formatCode="&quot;$&quot;#,##0.000_);[Red]\(&quot;$&quot;#,##0.000\)"/>
    <numFmt numFmtId="197" formatCode="#,##0.00;\(#,##0.00\)"/>
    <numFmt numFmtId="198" formatCode="[$-409]dddd\,\ mmmm\ dd\,\ yyyy"/>
    <numFmt numFmtId="199" formatCode="[$-409]h:mm:ss\ AM/PM"/>
    <numFmt numFmtId="200" formatCode="[$-409]mmmm\ d\,\ yyyy;@"/>
    <numFmt numFmtId="201" formatCode="mm/dd/yy"/>
    <numFmt numFmtId="202" formatCode="0;\-0;;@"/>
    <numFmt numFmtId="203" formatCode="_(* #,##0.0_);_(* \(#,##0.0\);_(* &quot;-&quot;?_);_(@_)"/>
    <numFmt numFmtId="204" formatCode="_(* #,##0.0_);_(* \(#,##0.0\);_(* &quot;-&quot;_);_(@_)"/>
    <numFmt numFmtId="205" formatCode="_(* #,##0.00_);_(* \(#,##0.00\);_(* &quot;-&quot;_);_(@_)"/>
    <numFmt numFmtId="206" formatCode="&quot;$&quot;#,##0.0_);[Red]\(&quot;$&quot;#,##0.0\)"/>
    <numFmt numFmtId="207" formatCode="#,##0.0000_);[Red]\(#,##0.0000\)"/>
    <numFmt numFmtId="208" formatCode="[$-409]mmm\-yy;@"/>
    <numFmt numFmtId="209" formatCode="#,##0.0000000000_);[Red]\(#,##0.0000000000\)"/>
    <numFmt numFmtId="210" formatCode="#,##0.000000000_);[Red]\(#,##0.000000000\)"/>
    <numFmt numFmtId="211" formatCode="#,##0.00000000_);[Red]\(#,##0.00000000\)"/>
    <numFmt numFmtId="212" formatCode="#,##0.0000000_);[Red]\(#,##0.0000000\)"/>
    <numFmt numFmtId="213" formatCode="#,##0.000000_);[Red]\(#,##0.000000\)"/>
    <numFmt numFmtId="214" formatCode="#,##0.00000_);[Red]\(#,##0.00000\)"/>
    <numFmt numFmtId="215" formatCode="#,##0.000_);[Red]\(#,##0.000\)"/>
    <numFmt numFmtId="216" formatCode="_(* #,##0.000_);_(* \(#,##0.000\);_(* &quot;-&quot;???_);_(@_)"/>
    <numFmt numFmtId="217" formatCode="_(* #,##0.0000_);_(* \(#,##0.0000\);_(* &quot;-&quot;??_);_(@_)"/>
    <numFmt numFmtId="218" formatCode="0.000000000000"/>
    <numFmt numFmtId="219" formatCode="0.00000000000"/>
    <numFmt numFmtId="220" formatCode="0.0000000000"/>
    <numFmt numFmtId="221" formatCode="0.000000000"/>
    <numFmt numFmtId="222" formatCode="&quot;$&quot;#,##0.0000_);[Red]\(&quot;$&quot;#,##0.0000\)"/>
    <numFmt numFmtId="223" formatCode="&quot;$&quot;#,##0.00"/>
  </numFmts>
  <fonts count="57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color indexed="12"/>
      <name val="Geneva"/>
      <family val="0"/>
    </font>
    <font>
      <sz val="8"/>
      <name val="Times New Roman"/>
      <family val="1"/>
    </font>
    <font>
      <b/>
      <sz val="12"/>
      <name val="Arial"/>
      <family val="2"/>
    </font>
    <font>
      <sz val="1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b/>
      <sz val="14"/>
      <name val="Calibri"/>
      <family val="2"/>
    </font>
    <font>
      <sz val="10"/>
      <color indexed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sz val="8"/>
      <color indexed="12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53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0"/>
      </left>
      <right style="thin"/>
      <top style="medium"/>
      <bottom style="medium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/>
      <top style="thin"/>
      <bottom style="thin"/>
    </border>
    <border>
      <left style="thin">
        <color indexed="10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uble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Protection="0">
      <alignment vertical="top"/>
    </xf>
    <xf numFmtId="0" fontId="14" fillId="0" borderId="0" applyProtection="0">
      <alignment vertical="top"/>
    </xf>
    <xf numFmtId="0" fontId="15" fillId="0" borderId="0" applyProtection="0">
      <alignment vertical="top"/>
    </xf>
    <xf numFmtId="0" fontId="16" fillId="0" borderId="0" applyProtection="0">
      <alignment vertical="top"/>
    </xf>
    <xf numFmtId="0" fontId="17" fillId="0" borderId="0" applyProtection="0">
      <alignment vertical="top"/>
    </xf>
    <xf numFmtId="0" fontId="18" fillId="0" borderId="0" applyProtection="0">
      <alignment vertical="top"/>
    </xf>
    <xf numFmtId="0" fontId="19" fillId="0" borderId="0" applyProtection="0">
      <alignment vertical="top"/>
    </xf>
    <xf numFmtId="2" fontId="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7" borderId="1" applyNumberFormat="0" applyAlignment="0" applyProtection="0"/>
    <xf numFmtId="38" fontId="10" fillId="0" borderId="0" applyFont="0" applyAlignment="0" applyProtection="0"/>
    <xf numFmtId="0" fontId="32" fillId="0" borderId="4" applyNumberFormat="0" applyFill="0" applyAlignment="0" applyProtection="0"/>
    <xf numFmtId="0" fontId="33" fillId="22" borderId="0" applyNumberFormat="0" applyBorder="0" applyAlignment="0" applyProtection="0"/>
    <xf numFmtId="0" fontId="7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7" fillId="23" borderId="5" applyNumberFormat="0" applyFont="0" applyAlignment="0" applyProtection="0"/>
    <xf numFmtId="0" fontId="34" fillId="20" borderId="6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7" applyNumberFormat="0" applyFont="0" applyFill="0" applyAlignment="0" applyProtection="0"/>
    <xf numFmtId="0" fontId="36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9" fontId="0" fillId="0" borderId="0" xfId="75" applyFont="1" applyAlignment="1">
      <alignment/>
    </xf>
    <xf numFmtId="164" fontId="1" fillId="0" borderId="10" xfId="42" applyNumberFormat="1" applyFont="1" applyFill="1" applyBorder="1" applyAlignment="1">
      <alignment horizontal="center"/>
    </xf>
    <xf numFmtId="10" fontId="0" fillId="0" borderId="10" xfId="75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164" fontId="1" fillId="0" borderId="17" xfId="42" applyNumberFormat="1" applyFont="1" applyBorder="1" applyAlignment="1">
      <alignment/>
    </xf>
    <xf numFmtId="0" fontId="0" fillId="25" borderId="0" xfId="0" applyFill="1" applyAlignment="1">
      <alignment/>
    </xf>
    <xf numFmtId="164" fontId="0" fillId="25" borderId="10" xfId="42" applyNumberFormat="1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17" fontId="1" fillId="0" borderId="20" xfId="0" applyNumberFormat="1" applyFont="1" applyBorder="1" applyAlignment="1">
      <alignment horizontal="center" wrapText="1"/>
    </xf>
    <xf numFmtId="17" fontId="1" fillId="0" borderId="21" xfId="0" applyNumberFormat="1" applyFont="1" applyBorder="1" applyAlignment="1">
      <alignment horizontal="center" wrapText="1"/>
    </xf>
    <xf numFmtId="3" fontId="0" fillId="25" borderId="16" xfId="0" applyNumberFormat="1" applyFont="1" applyFill="1" applyBorder="1" applyAlignment="1">
      <alignment horizontal="center"/>
    </xf>
    <xf numFmtId="17" fontId="1" fillId="0" borderId="22" xfId="0" applyNumberFormat="1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64" fontId="1" fillId="0" borderId="24" xfId="42" applyNumberFormat="1" applyFont="1" applyFill="1" applyBorder="1" applyAlignment="1">
      <alignment horizontal="center"/>
    </xf>
    <xf numFmtId="164" fontId="0" fillId="0" borderId="24" xfId="42" applyNumberFormat="1" applyFont="1" applyBorder="1" applyAlignment="1">
      <alignment/>
    </xf>
    <xf numFmtId="164" fontId="1" fillId="0" borderId="25" xfId="42" applyNumberFormat="1" applyFont="1" applyBorder="1" applyAlignment="1">
      <alignment/>
    </xf>
    <xf numFmtId="17" fontId="1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/>
    </xf>
    <xf numFmtId="1" fontId="0" fillId="0" borderId="28" xfId="0" applyNumberFormat="1" applyFont="1" applyFill="1" applyBorder="1" applyAlignment="1">
      <alignment horizontal="center"/>
    </xf>
    <xf numFmtId="164" fontId="1" fillId="0" borderId="28" xfId="42" applyNumberFormat="1" applyFont="1" applyFill="1" applyBorder="1" applyAlignment="1">
      <alignment horizontal="center"/>
    </xf>
    <xf numFmtId="164" fontId="0" fillId="0" borderId="28" xfId="42" applyNumberFormat="1" applyFont="1" applyBorder="1" applyAlignment="1">
      <alignment/>
    </xf>
    <xf numFmtId="164" fontId="1" fillId="0" borderId="29" xfId="42" applyNumberFormat="1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28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21" fillId="0" borderId="0" xfId="72" applyFont="1">
      <alignment/>
      <protection/>
    </xf>
    <xf numFmtId="0" fontId="7" fillId="0" borderId="0" xfId="72">
      <alignment/>
      <protection/>
    </xf>
    <xf numFmtId="0" fontId="7" fillId="0" borderId="0" xfId="72" applyAlignment="1">
      <alignment horizontal="center"/>
      <protection/>
    </xf>
    <xf numFmtId="0" fontId="8" fillId="0" borderId="0" xfId="72" applyFont="1" applyFill="1" applyAlignment="1">
      <alignment horizontal="center"/>
      <protection/>
    </xf>
    <xf numFmtId="0" fontId="8" fillId="0" borderId="0" xfId="72" applyFont="1">
      <alignment/>
      <protection/>
    </xf>
    <xf numFmtId="9" fontId="7" fillId="0" borderId="0" xfId="72" applyNumberFormat="1">
      <alignment/>
      <protection/>
    </xf>
    <xf numFmtId="43" fontId="7" fillId="0" borderId="0" xfId="72" applyNumberFormat="1">
      <alignment/>
      <protection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2" fillId="8" borderId="10" xfId="0" applyFont="1" applyFill="1" applyBorder="1" applyAlignment="1">
      <alignment/>
    </xf>
    <xf numFmtId="0" fontId="8" fillId="8" borderId="14" xfId="0" applyFont="1" applyFill="1" applyBorder="1" applyAlignment="1">
      <alignment horizontal="center" wrapText="1"/>
    </xf>
    <xf numFmtId="0" fontId="8" fillId="8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41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1" fontId="8" fillId="0" borderId="1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8" fillId="0" borderId="3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2" fontId="7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9" fontId="7" fillId="0" borderId="0" xfId="75" applyFont="1" applyBorder="1" applyAlignment="1">
      <alignment/>
    </xf>
    <xf numFmtId="41" fontId="7" fillId="0" borderId="31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25" xfId="0" applyFont="1" applyBorder="1" applyAlignment="1">
      <alignment/>
    </xf>
    <xf numFmtId="9" fontId="14" fillId="0" borderId="0" xfId="75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9" fontId="7" fillId="0" borderId="10" xfId="75" applyFont="1" applyBorder="1" applyAlignment="1">
      <alignment/>
    </xf>
    <xf numFmtId="9" fontId="7" fillId="0" borderId="24" xfId="75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41" fontId="8" fillId="8" borderId="14" xfId="0" applyNumberFormat="1" applyFont="1" applyFill="1" applyBorder="1" applyAlignment="1">
      <alignment horizontal="center" wrapText="1"/>
    </xf>
    <xf numFmtId="0" fontId="7" fillId="0" borderId="10" xfId="0" applyNumberFormat="1" applyFont="1" applyBorder="1" applyAlignment="1">
      <alignment/>
    </xf>
    <xf numFmtId="9" fontId="7" fillId="0" borderId="32" xfId="75" applyFont="1" applyBorder="1" applyAlignment="1">
      <alignment/>
    </xf>
    <xf numFmtId="41" fontId="7" fillId="26" borderId="10" xfId="0" applyNumberFormat="1" applyFont="1" applyFill="1" applyBorder="1" applyAlignment="1">
      <alignment/>
    </xf>
    <xf numFmtId="2" fontId="7" fillId="26" borderId="10" xfId="0" applyNumberFormat="1" applyFont="1" applyFill="1" applyBorder="1" applyAlignment="1">
      <alignment/>
    </xf>
    <xf numFmtId="9" fontId="14" fillId="26" borderId="10" xfId="75" applyFont="1" applyFill="1" applyBorder="1" applyAlignment="1">
      <alignment/>
    </xf>
    <xf numFmtId="0" fontId="8" fillId="0" borderId="0" xfId="72" applyFont="1" applyFill="1" applyBorder="1" applyAlignment="1">
      <alignment horizontal="center"/>
      <protection/>
    </xf>
    <xf numFmtId="0" fontId="38" fillId="8" borderId="33" xfId="72" applyFont="1" applyFill="1" applyBorder="1">
      <alignment/>
      <protection/>
    </xf>
    <xf numFmtId="0" fontId="38" fillId="0" borderId="0" xfId="72" applyFont="1" applyFill="1" applyBorder="1">
      <alignment/>
      <protection/>
    </xf>
    <xf numFmtId="0" fontId="38" fillId="0" borderId="0" xfId="72" applyFont="1" applyFill="1" applyBorder="1" applyAlignment="1">
      <alignment horizontal="center"/>
      <protection/>
    </xf>
    <xf numFmtId="0" fontId="39" fillId="0" borderId="0" xfId="72" applyFont="1">
      <alignment/>
      <protection/>
    </xf>
    <xf numFmtId="0" fontId="40" fillId="0" borderId="0" xfId="72" applyFont="1">
      <alignment/>
      <protection/>
    </xf>
    <xf numFmtId="0" fontId="41" fillId="0" borderId="0" xfId="72" applyFont="1" applyFill="1" applyAlignment="1">
      <alignment horizontal="right"/>
      <protection/>
    </xf>
    <xf numFmtId="170" fontId="41" fillId="24" borderId="0" xfId="75" applyNumberFormat="1" applyFont="1" applyFill="1" applyAlignment="1">
      <alignment/>
    </xf>
    <xf numFmtId="0" fontId="41" fillId="0" borderId="0" xfId="72" applyFont="1" applyAlignment="1">
      <alignment horizontal="right"/>
      <protection/>
    </xf>
    <xf numFmtId="9" fontId="41" fillId="0" borderId="0" xfId="75" applyFont="1" applyFill="1" applyAlignment="1">
      <alignment/>
    </xf>
    <xf numFmtId="9" fontId="41" fillId="24" borderId="0" xfId="75" applyFont="1" applyFill="1" applyAlignment="1">
      <alignment/>
    </xf>
    <xf numFmtId="0" fontId="41" fillId="0" borderId="0" xfId="72" applyFont="1" applyFill="1" applyAlignment="1">
      <alignment horizontal="right" wrapText="1"/>
      <protection/>
    </xf>
    <xf numFmtId="0" fontId="41" fillId="0" borderId="0" xfId="72" applyFont="1" applyAlignment="1">
      <alignment horizontal="left"/>
      <protection/>
    </xf>
    <xf numFmtId="10" fontId="41" fillId="0" borderId="0" xfId="72" applyNumberFormat="1" applyFont="1" applyFill="1">
      <alignment/>
      <protection/>
    </xf>
    <xf numFmtId="0" fontId="41" fillId="0" borderId="0" xfId="72" applyFont="1" applyAlignment="1">
      <alignment horizontal="right" wrapText="1"/>
      <protection/>
    </xf>
    <xf numFmtId="0" fontId="40" fillId="0" borderId="0" xfId="72" applyFont="1" applyAlignment="1">
      <alignment horizontal="center"/>
      <protection/>
    </xf>
    <xf numFmtId="0" fontId="41" fillId="0" borderId="0" xfId="72" applyFont="1" applyFill="1" applyBorder="1" applyAlignment="1">
      <alignment horizontal="right"/>
      <protection/>
    </xf>
    <xf numFmtId="168" fontId="40" fillId="0" borderId="0" xfId="45" applyNumberFormat="1" applyFont="1" applyFill="1" applyAlignment="1">
      <alignment horizontal="center"/>
    </xf>
    <xf numFmtId="41" fontId="40" fillId="27" borderId="0" xfId="72" applyNumberFormat="1" applyFont="1" applyFill="1" applyAlignment="1">
      <alignment/>
      <protection/>
    </xf>
    <xf numFmtId="43" fontId="40" fillId="0" borderId="0" xfId="72" applyNumberFormat="1" applyFont="1">
      <alignment/>
      <protection/>
    </xf>
    <xf numFmtId="0" fontId="43" fillId="0" borderId="0" xfId="72" applyFont="1" applyFill="1" applyAlignment="1">
      <alignment horizontal="center"/>
      <protection/>
    </xf>
    <xf numFmtId="0" fontId="39" fillId="0" borderId="0" xfId="72" applyFont="1" applyAlignment="1">
      <alignment horizontal="center"/>
      <protection/>
    </xf>
    <xf numFmtId="0" fontId="41" fillId="8" borderId="21" xfId="42" applyNumberFormat="1" applyFont="1" applyFill="1" applyBorder="1" applyAlignment="1">
      <alignment horizontal="center" wrapText="1"/>
    </xf>
    <xf numFmtId="41" fontId="41" fillId="28" borderId="12" xfId="72" applyNumberFormat="1" applyFont="1" applyFill="1" applyBorder="1" applyAlignment="1">
      <alignment horizontal="center" wrapText="1"/>
      <protection/>
    </xf>
    <xf numFmtId="41" fontId="41" fillId="4" borderId="33" xfId="72" applyNumberFormat="1" applyFont="1" applyFill="1" applyBorder="1" applyAlignment="1">
      <alignment horizontal="center" wrapText="1"/>
      <protection/>
    </xf>
    <xf numFmtId="0" fontId="41" fillId="0" borderId="0" xfId="72" applyFont="1" applyFill="1" applyAlignment="1">
      <alignment horizontal="center"/>
      <protection/>
    </xf>
    <xf numFmtId="3" fontId="40" fillId="0" borderId="0" xfId="72" applyNumberFormat="1" applyFont="1">
      <alignment/>
      <protection/>
    </xf>
    <xf numFmtId="0" fontId="44" fillId="0" borderId="9" xfId="72" applyFont="1" applyBorder="1">
      <alignment/>
      <protection/>
    </xf>
    <xf numFmtId="41" fontId="40" fillId="0" borderId="0" xfId="45" applyNumberFormat="1" applyFont="1" applyBorder="1" applyAlignment="1">
      <alignment/>
    </xf>
    <xf numFmtId="41" fontId="44" fillId="0" borderId="34" xfId="72" applyNumberFormat="1" applyFont="1" applyBorder="1" applyAlignment="1">
      <alignment horizontal="center"/>
      <protection/>
    </xf>
    <xf numFmtId="41" fontId="44" fillId="0" borderId="35" xfId="72" applyNumberFormat="1" applyFont="1" applyBorder="1" applyAlignment="1">
      <alignment horizontal="center"/>
      <protection/>
    </xf>
    <xf numFmtId="41" fontId="44" fillId="0" borderId="23" xfId="72" applyNumberFormat="1" applyFont="1" applyFill="1" applyBorder="1" applyAlignment="1">
      <alignment horizontal="center"/>
      <protection/>
    </xf>
    <xf numFmtId="41" fontId="41" fillId="0" borderId="36" xfId="45" applyNumberFormat="1" applyFont="1" applyFill="1" applyBorder="1" applyAlignment="1">
      <alignment/>
    </xf>
    <xf numFmtId="41" fontId="44" fillId="0" borderId="37" xfId="72" applyNumberFormat="1" applyFont="1" applyFill="1" applyBorder="1" applyAlignment="1">
      <alignment horizontal="right"/>
      <protection/>
    </xf>
    <xf numFmtId="41" fontId="41" fillId="0" borderId="9" xfId="45" applyNumberFormat="1" applyFont="1" applyBorder="1" applyAlignment="1">
      <alignment horizontal="right"/>
    </xf>
    <xf numFmtId="41" fontId="41" fillId="0" borderId="35" xfId="45" applyNumberFormat="1" applyFont="1" applyFill="1" applyBorder="1" applyAlignment="1">
      <alignment/>
    </xf>
    <xf numFmtId="41" fontId="44" fillId="0" borderId="23" xfId="72" applyNumberFormat="1" applyFont="1" applyBorder="1" applyAlignment="1">
      <alignment horizontal="right"/>
      <protection/>
    </xf>
    <xf numFmtId="41" fontId="44" fillId="0" borderId="9" xfId="72" applyNumberFormat="1" applyFont="1" applyFill="1" applyBorder="1" applyAlignment="1">
      <alignment horizontal="right"/>
      <protection/>
    </xf>
    <xf numFmtId="41" fontId="44" fillId="0" borderId="36" xfId="72" applyNumberFormat="1" applyFont="1" applyFill="1" applyBorder="1" applyAlignment="1">
      <alignment horizontal="right"/>
      <protection/>
    </xf>
    <xf numFmtId="3" fontId="41" fillId="0" borderId="0" xfId="72" applyNumberFormat="1" applyFont="1">
      <alignment/>
      <protection/>
    </xf>
    <xf numFmtId="0" fontId="41" fillId="0" borderId="0" xfId="72" applyFont="1">
      <alignment/>
      <protection/>
    </xf>
    <xf numFmtId="41" fontId="41" fillId="0" borderId="38" xfId="45" applyNumberFormat="1" applyFont="1" applyFill="1" applyBorder="1" applyAlignment="1">
      <alignment/>
    </xf>
    <xf numFmtId="41" fontId="41" fillId="0" borderId="37" xfId="45" applyNumberFormat="1" applyFont="1" applyFill="1" applyBorder="1" applyAlignment="1">
      <alignment/>
    </xf>
    <xf numFmtId="3" fontId="40" fillId="0" borderId="0" xfId="72" applyNumberFormat="1" applyFont="1" applyBorder="1">
      <alignment/>
      <protection/>
    </xf>
    <xf numFmtId="0" fontId="41" fillId="0" borderId="38" xfId="72" applyFont="1" applyBorder="1">
      <alignment/>
      <protection/>
    </xf>
    <xf numFmtId="41" fontId="41" fillId="0" borderId="39" xfId="72" applyNumberFormat="1" applyFont="1" applyBorder="1" applyAlignment="1">
      <alignment horizontal="center"/>
      <protection/>
    </xf>
    <xf numFmtId="41" fontId="41" fillId="0" borderId="0" xfId="72" applyNumberFormat="1" applyFont="1" applyBorder="1" applyAlignment="1">
      <alignment horizontal="center"/>
      <protection/>
    </xf>
    <xf numFmtId="0" fontId="40" fillId="0" borderId="0" xfId="72" applyFont="1" applyBorder="1">
      <alignment/>
      <protection/>
    </xf>
    <xf numFmtId="0" fontId="45" fillId="0" borderId="38" xfId="72" applyFont="1" applyBorder="1">
      <alignment/>
      <protection/>
    </xf>
    <xf numFmtId="0" fontId="41" fillId="0" borderId="12" xfId="72" applyFont="1" applyBorder="1">
      <alignment/>
      <protection/>
    </xf>
    <xf numFmtId="41" fontId="41" fillId="0" borderId="21" xfId="45" applyNumberFormat="1" applyFont="1" applyFill="1" applyBorder="1" applyAlignment="1">
      <alignment/>
    </xf>
    <xf numFmtId="41" fontId="41" fillId="0" borderId="40" xfId="45" applyNumberFormat="1" applyFont="1" applyFill="1" applyBorder="1" applyAlignment="1">
      <alignment/>
    </xf>
    <xf numFmtId="41" fontId="41" fillId="0" borderId="12" xfId="45" applyNumberFormat="1" applyFont="1" applyFill="1" applyBorder="1" applyAlignment="1">
      <alignment/>
    </xf>
    <xf numFmtId="41" fontId="41" fillId="0" borderId="33" xfId="45" applyNumberFormat="1" applyFont="1" applyFill="1" applyBorder="1" applyAlignment="1">
      <alignment/>
    </xf>
    <xf numFmtId="41" fontId="46" fillId="0" borderId="39" xfId="72" applyNumberFormat="1" applyFont="1" applyBorder="1" applyAlignment="1">
      <alignment horizontal="center"/>
      <protection/>
    </xf>
    <xf numFmtId="41" fontId="46" fillId="0" borderId="0" xfId="72" applyNumberFormat="1" applyFont="1" applyBorder="1" applyAlignment="1">
      <alignment horizontal="center"/>
      <protection/>
    </xf>
    <xf numFmtId="41" fontId="40" fillId="0" borderId="41" xfId="45" applyNumberFormat="1" applyFont="1" applyBorder="1" applyAlignment="1">
      <alignment/>
    </xf>
    <xf numFmtId="0" fontId="40" fillId="0" borderId="38" xfId="72" applyFont="1" applyFill="1" applyBorder="1" applyAlignment="1">
      <alignment horizontal="left"/>
      <protection/>
    </xf>
    <xf numFmtId="41" fontId="40" fillId="29" borderId="39" xfId="72" applyNumberFormat="1" applyFont="1" applyFill="1" applyBorder="1" applyAlignment="1">
      <alignment horizontal="center"/>
      <protection/>
    </xf>
    <xf numFmtId="41" fontId="44" fillId="0" borderId="37" xfId="72" applyNumberFormat="1" applyFont="1" applyBorder="1" applyAlignment="1">
      <alignment horizontal="right"/>
      <protection/>
    </xf>
    <xf numFmtId="41" fontId="40" fillId="0" borderId="38" xfId="72" applyNumberFormat="1" applyFont="1" applyFill="1" applyBorder="1" applyAlignment="1">
      <alignment horizontal="center"/>
      <protection/>
    </xf>
    <xf numFmtId="41" fontId="40" fillId="0" borderId="0" xfId="72" applyNumberFormat="1" applyFont="1" applyFill="1" applyBorder="1" applyAlignment="1">
      <alignment horizontal="center"/>
      <protection/>
    </xf>
    <xf numFmtId="41" fontId="40" fillId="0" borderId="39" xfId="72" applyNumberFormat="1" applyFont="1" applyFill="1" applyBorder="1" applyAlignment="1">
      <alignment horizontal="center"/>
      <protection/>
    </xf>
    <xf numFmtId="41" fontId="44" fillId="0" borderId="38" xfId="72" applyNumberFormat="1" applyFont="1" applyFill="1" applyBorder="1" applyAlignment="1">
      <alignment horizontal="right"/>
      <protection/>
    </xf>
    <xf numFmtId="41" fontId="47" fillId="0" borderId="0" xfId="72" applyNumberFormat="1" applyFont="1" applyFill="1" applyBorder="1" applyAlignment="1">
      <alignment horizontal="right"/>
      <protection/>
    </xf>
    <xf numFmtId="41" fontId="40" fillId="0" borderId="0" xfId="45" applyNumberFormat="1" applyFont="1" applyFill="1" applyBorder="1" applyAlignment="1">
      <alignment/>
    </xf>
    <xf numFmtId="0" fontId="41" fillId="0" borderId="42" xfId="72" applyFont="1" applyBorder="1">
      <alignment/>
      <protection/>
    </xf>
    <xf numFmtId="41" fontId="41" fillId="0" borderId="43" xfId="45" applyNumberFormat="1" applyFont="1" applyFill="1" applyBorder="1" applyAlignment="1">
      <alignment/>
    </xf>
    <xf numFmtId="41" fontId="41" fillId="0" borderId="44" xfId="45" applyNumberFormat="1" applyFont="1" applyFill="1" applyBorder="1" applyAlignment="1">
      <alignment/>
    </xf>
    <xf numFmtId="41" fontId="41" fillId="0" borderId="45" xfId="45" applyNumberFormat="1" applyFont="1" applyFill="1" applyBorder="1" applyAlignment="1">
      <alignment/>
    </xf>
    <xf numFmtId="41" fontId="41" fillId="0" borderId="46" xfId="45" applyNumberFormat="1" applyFont="1" applyFill="1" applyBorder="1" applyAlignment="1">
      <alignment/>
    </xf>
    <xf numFmtId="41" fontId="40" fillId="0" borderId="47" xfId="45" applyNumberFormat="1" applyFont="1" applyFill="1" applyBorder="1" applyAlignment="1">
      <alignment/>
    </xf>
    <xf numFmtId="0" fontId="41" fillId="0" borderId="48" xfId="72" applyFont="1" applyBorder="1">
      <alignment/>
      <protection/>
    </xf>
    <xf numFmtId="41" fontId="41" fillId="0" borderId="49" xfId="72" applyNumberFormat="1" applyFont="1" applyBorder="1" applyAlignment="1">
      <alignment horizontal="center"/>
      <protection/>
    </xf>
    <xf numFmtId="41" fontId="41" fillId="0" borderId="49" xfId="45" applyNumberFormat="1" applyFont="1" applyFill="1" applyBorder="1" applyAlignment="1">
      <alignment/>
    </xf>
    <xf numFmtId="41" fontId="41" fillId="0" borderId="50" xfId="45" applyNumberFormat="1" applyFont="1" applyFill="1" applyBorder="1" applyAlignment="1">
      <alignment/>
    </xf>
    <xf numFmtId="41" fontId="40" fillId="0" borderId="51" xfId="45" applyNumberFormat="1" applyFont="1" applyFill="1" applyBorder="1" applyAlignment="1">
      <alignment/>
    </xf>
    <xf numFmtId="0" fontId="45" fillId="0" borderId="52" xfId="72" applyFont="1" applyBorder="1">
      <alignment/>
      <protection/>
    </xf>
    <xf numFmtId="0" fontId="45" fillId="0" borderId="38" xfId="72" applyFont="1" applyFill="1" applyBorder="1">
      <alignment/>
      <protection/>
    </xf>
    <xf numFmtId="0" fontId="48" fillId="0" borderId="53" xfId="72" applyFont="1" applyBorder="1">
      <alignment/>
      <protection/>
    </xf>
    <xf numFmtId="41" fontId="41" fillId="0" borderId="54" xfId="45" applyNumberFormat="1" applyFont="1" applyBorder="1" applyAlignment="1">
      <alignment/>
    </xf>
    <xf numFmtId="41" fontId="39" fillId="0" borderId="0" xfId="72" applyNumberFormat="1" applyFont="1" applyBorder="1">
      <alignment/>
      <protection/>
    </xf>
    <xf numFmtId="0" fontId="41" fillId="0" borderId="18" xfId="72" applyFont="1" applyBorder="1">
      <alignment/>
      <protection/>
    </xf>
    <xf numFmtId="41" fontId="40" fillId="0" borderId="18" xfId="45" applyNumberFormat="1" applyFont="1" applyBorder="1" applyAlignment="1">
      <alignment/>
    </xf>
    <xf numFmtId="41" fontId="39" fillId="0" borderId="18" xfId="72" applyNumberFormat="1" applyFont="1" applyBorder="1">
      <alignment/>
      <protection/>
    </xf>
    <xf numFmtId="9" fontId="41" fillId="5" borderId="52" xfId="72" applyNumberFormat="1" applyFont="1" applyFill="1" applyBorder="1">
      <alignment/>
      <protection/>
    </xf>
    <xf numFmtId="9" fontId="40" fillId="5" borderId="55" xfId="75" applyFont="1" applyFill="1" applyBorder="1" applyAlignment="1">
      <alignment/>
    </xf>
    <xf numFmtId="9" fontId="40" fillId="30" borderId="55" xfId="75" applyFont="1" applyFill="1" applyBorder="1" applyAlignment="1">
      <alignment/>
    </xf>
    <xf numFmtId="9" fontId="40" fillId="0" borderId="0" xfId="72" applyNumberFormat="1" applyFont="1">
      <alignment/>
      <protection/>
    </xf>
    <xf numFmtId="0" fontId="41" fillId="5" borderId="38" xfId="72" applyNumberFormat="1" applyFont="1" applyFill="1" applyBorder="1" applyAlignment="1">
      <alignment horizontal="left"/>
      <protection/>
    </xf>
    <xf numFmtId="43" fontId="40" fillId="5" borderId="30" xfId="72" applyNumberFormat="1" applyFont="1" applyFill="1" applyBorder="1">
      <alignment/>
      <protection/>
    </xf>
    <xf numFmtId="43" fontId="40" fillId="30" borderId="30" xfId="72" applyNumberFormat="1" applyFont="1" applyFill="1" applyBorder="1">
      <alignment/>
      <protection/>
    </xf>
    <xf numFmtId="0" fontId="41" fillId="5" borderId="38" xfId="72" applyFont="1" applyFill="1" applyBorder="1">
      <alignment/>
      <protection/>
    </xf>
    <xf numFmtId="41" fontId="40" fillId="5" borderId="30" xfId="72" applyNumberFormat="1" applyFont="1" applyFill="1" applyBorder="1">
      <alignment/>
      <protection/>
    </xf>
    <xf numFmtId="41" fontId="40" fillId="30" borderId="30" xfId="72" applyNumberFormat="1" applyFont="1" applyFill="1" applyBorder="1">
      <alignment/>
      <protection/>
    </xf>
    <xf numFmtId="0" fontId="41" fillId="5" borderId="56" xfId="72" applyFont="1" applyFill="1" applyBorder="1">
      <alignment/>
      <protection/>
    </xf>
    <xf numFmtId="9" fontId="40" fillId="5" borderId="30" xfId="75" applyFont="1" applyFill="1" applyBorder="1" applyAlignment="1">
      <alignment/>
    </xf>
    <xf numFmtId="9" fontId="40" fillId="30" borderId="30" xfId="75" applyFont="1" applyFill="1" applyBorder="1" applyAlignment="1">
      <alignment/>
    </xf>
    <xf numFmtId="0" fontId="41" fillId="5" borderId="57" xfId="72" applyFont="1" applyFill="1" applyBorder="1">
      <alignment/>
      <protection/>
    </xf>
    <xf numFmtId="170" fontId="40" fillId="5" borderId="58" xfId="72" applyNumberFormat="1" applyFont="1" applyFill="1" applyBorder="1">
      <alignment/>
      <protection/>
    </xf>
    <xf numFmtId="170" fontId="40" fillId="30" borderId="58" xfId="72" applyNumberFormat="1" applyFont="1" applyFill="1" applyBorder="1">
      <alignment/>
      <protection/>
    </xf>
    <xf numFmtId="0" fontId="49" fillId="0" borderId="0" xfId="72" applyFont="1" applyFill="1" applyBorder="1" applyAlignment="1">
      <alignment horizontal="right"/>
      <protection/>
    </xf>
    <xf numFmtId="0" fontId="46" fillId="0" borderId="0" xfId="72" applyFont="1">
      <alignment/>
      <protection/>
    </xf>
    <xf numFmtId="164" fontId="40" fillId="0" borderId="0" xfId="42" applyNumberFormat="1" applyFont="1" applyAlignment="1">
      <alignment horizontal="center"/>
    </xf>
    <xf numFmtId="38" fontId="40" fillId="0" borderId="0" xfId="72" applyNumberFormat="1" applyFont="1">
      <alignment/>
      <protection/>
    </xf>
    <xf numFmtId="0" fontId="41" fillId="0" borderId="25" xfId="0" applyFont="1" applyBorder="1" applyAlignment="1">
      <alignment/>
    </xf>
    <xf numFmtId="0" fontId="41" fillId="0" borderId="31" xfId="0" applyFont="1" applyBorder="1" applyAlignment="1">
      <alignment/>
    </xf>
    <xf numFmtId="9" fontId="39" fillId="0" borderId="31" xfId="75" applyFont="1" applyBorder="1" applyAlignment="1">
      <alignment/>
    </xf>
    <xf numFmtId="41" fontId="40" fillId="4" borderId="10" xfId="0" applyNumberFormat="1" applyFont="1" applyFill="1" applyBorder="1" applyAlignment="1">
      <alignment/>
    </xf>
    <xf numFmtId="0" fontId="40" fillId="0" borderId="32" xfId="0" applyFont="1" applyBorder="1" applyAlignment="1">
      <alignment/>
    </xf>
    <xf numFmtId="0" fontId="40" fillId="0" borderId="0" xfId="0" applyFont="1" applyBorder="1" applyAlignment="1">
      <alignment/>
    </xf>
    <xf numFmtId="9" fontId="39" fillId="0" borderId="0" xfId="75" applyFont="1" applyBorder="1" applyAlignment="1">
      <alignment/>
    </xf>
    <xf numFmtId="41" fontId="40" fillId="4" borderId="10" xfId="42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8" xfId="0" applyFont="1" applyBorder="1" applyAlignment="1">
      <alignment/>
    </xf>
    <xf numFmtId="0" fontId="40" fillId="0" borderId="0" xfId="0" applyFont="1" applyAlignment="1">
      <alignment/>
    </xf>
    <xf numFmtId="41" fontId="40" fillId="0" borderId="0" xfId="0" applyNumberFormat="1" applyFont="1" applyAlignment="1">
      <alignment/>
    </xf>
    <xf numFmtId="41" fontId="40" fillId="0" borderId="0" xfId="72" applyNumberFormat="1" applyFont="1">
      <alignment/>
      <protection/>
    </xf>
    <xf numFmtId="9" fontId="39" fillId="0" borderId="31" xfId="75" applyFont="1" applyBorder="1" applyAlignment="1">
      <alignment/>
    </xf>
    <xf numFmtId="0" fontId="39" fillId="0" borderId="18" xfId="72" applyFont="1" applyBorder="1">
      <alignment/>
      <protection/>
    </xf>
    <xf numFmtId="0" fontId="40" fillId="0" borderId="18" xfId="72" applyFont="1" applyBorder="1">
      <alignment/>
      <protection/>
    </xf>
    <xf numFmtId="41" fontId="52" fillId="0" borderId="59" xfId="72" applyNumberFormat="1" applyFont="1" applyBorder="1" applyAlignment="1">
      <alignment horizontal="right"/>
      <protection/>
    </xf>
    <xf numFmtId="0" fontId="47" fillId="0" borderId="9" xfId="72" applyFont="1" applyBorder="1">
      <alignment/>
      <protection/>
    </xf>
    <xf numFmtId="41" fontId="41" fillId="29" borderId="23" xfId="72" applyNumberFormat="1" applyFont="1" applyFill="1" applyBorder="1" applyAlignment="1">
      <alignment horizontal="center"/>
      <protection/>
    </xf>
    <xf numFmtId="41" fontId="41" fillId="0" borderId="36" xfId="72" applyNumberFormat="1" applyFont="1" applyBorder="1" applyAlignment="1">
      <alignment horizontal="right"/>
      <protection/>
    </xf>
    <xf numFmtId="41" fontId="47" fillId="29" borderId="23" xfId="72" applyNumberFormat="1" applyFont="1" applyFill="1" applyBorder="1" applyAlignment="1">
      <alignment horizontal="center"/>
      <protection/>
    </xf>
    <xf numFmtId="41" fontId="44" fillId="29" borderId="36" xfId="72" applyNumberFormat="1" applyFont="1" applyFill="1" applyBorder="1" applyAlignment="1">
      <alignment horizontal="right"/>
      <protection/>
    </xf>
    <xf numFmtId="0" fontId="47" fillId="0" borderId="9" xfId="72" applyFont="1" applyFill="1" applyBorder="1">
      <alignment/>
      <protection/>
    </xf>
    <xf numFmtId="41" fontId="40" fillId="29" borderId="23" xfId="45" applyNumberFormat="1" applyFont="1" applyFill="1" applyBorder="1" applyAlignment="1">
      <alignment/>
    </xf>
    <xf numFmtId="41" fontId="44" fillId="29" borderId="9" xfId="72" applyNumberFormat="1" applyFont="1" applyFill="1" applyBorder="1" applyAlignment="1">
      <alignment horizontal="right"/>
      <protection/>
    </xf>
    <xf numFmtId="41" fontId="41" fillId="29" borderId="23" xfId="72" applyNumberFormat="1" applyFont="1" applyFill="1" applyBorder="1" applyAlignment="1">
      <alignment horizontal="right"/>
      <protection/>
    </xf>
    <xf numFmtId="41" fontId="44" fillId="29" borderId="23" xfId="72" applyNumberFormat="1" applyFont="1" applyFill="1" applyBorder="1" applyAlignment="1">
      <alignment horizontal="right"/>
      <protection/>
    </xf>
    <xf numFmtId="41" fontId="44" fillId="0" borderId="59" xfId="72" applyNumberFormat="1" applyFont="1" applyBorder="1" applyAlignment="1">
      <alignment horizontal="right"/>
      <protection/>
    </xf>
    <xf numFmtId="41" fontId="44" fillId="0" borderId="36" xfId="72" applyNumberFormat="1" applyFont="1" applyBorder="1" applyAlignment="1">
      <alignment horizontal="right"/>
      <protection/>
    </xf>
    <xf numFmtId="41" fontId="41" fillId="29" borderId="36" xfId="72" applyNumberFormat="1" applyFont="1" applyFill="1" applyBorder="1" applyAlignment="1">
      <alignment horizontal="right"/>
      <protection/>
    </xf>
    <xf numFmtId="41" fontId="44" fillId="0" borderId="36" xfId="72" applyNumberFormat="1" applyFont="1" applyFill="1" applyBorder="1" applyAlignment="1">
      <alignment horizontal="center"/>
      <protection/>
    </xf>
    <xf numFmtId="41" fontId="44" fillId="0" borderId="36" xfId="72" applyNumberFormat="1" applyFont="1" applyBorder="1" applyAlignment="1">
      <alignment horizontal="center"/>
      <protection/>
    </xf>
    <xf numFmtId="41" fontId="41" fillId="0" borderId="18" xfId="45" applyNumberFormat="1" applyFont="1" applyFill="1" applyBorder="1" applyAlignment="1">
      <alignment/>
    </xf>
    <xf numFmtId="41" fontId="41" fillId="0" borderId="53" xfId="45" applyNumberFormat="1" applyFont="1" applyFill="1" applyBorder="1" applyAlignment="1">
      <alignment/>
    </xf>
    <xf numFmtId="41" fontId="41" fillId="0" borderId="60" xfId="45" applyNumberFormat="1" applyFont="1" applyFill="1" applyBorder="1" applyAlignment="1">
      <alignment/>
    </xf>
    <xf numFmtId="41" fontId="41" fillId="0" borderId="0" xfId="45" applyNumberFormat="1" applyFont="1" applyFill="1" applyBorder="1" applyAlignment="1">
      <alignment/>
    </xf>
    <xf numFmtId="41" fontId="44" fillId="0" borderId="0" xfId="72" applyNumberFormat="1" applyFont="1" applyFill="1" applyBorder="1" applyAlignment="1">
      <alignment horizontal="right"/>
      <protection/>
    </xf>
    <xf numFmtId="43" fontId="41" fillId="31" borderId="33" xfId="42" applyFont="1" applyFill="1" applyBorder="1" applyAlignment="1">
      <alignment horizontal="left"/>
    </xf>
    <xf numFmtId="0" fontId="41" fillId="31" borderId="21" xfId="42" applyNumberFormat="1" applyFont="1" applyFill="1" applyBorder="1" applyAlignment="1">
      <alignment horizontal="center" wrapText="1"/>
    </xf>
    <xf numFmtId="0" fontId="41" fillId="31" borderId="13" xfId="42" applyNumberFormat="1" applyFont="1" applyFill="1" applyBorder="1" applyAlignment="1">
      <alignment horizontal="center" wrapText="1"/>
    </xf>
    <xf numFmtId="41" fontId="41" fillId="31" borderId="12" xfId="72" applyNumberFormat="1" applyFont="1" applyFill="1" applyBorder="1" applyAlignment="1">
      <alignment horizontal="center" wrapText="1"/>
      <protection/>
    </xf>
    <xf numFmtId="0" fontId="41" fillId="31" borderId="40" xfId="72" applyNumberFormat="1" applyFont="1" applyFill="1" applyBorder="1" applyAlignment="1">
      <alignment horizontal="center"/>
      <protection/>
    </xf>
    <xf numFmtId="0" fontId="38" fillId="31" borderId="33" xfId="72" applyFont="1" applyFill="1" applyBorder="1">
      <alignment/>
      <protection/>
    </xf>
    <xf numFmtId="0" fontId="41" fillId="31" borderId="12" xfId="72" applyFont="1" applyFill="1" applyBorder="1">
      <alignment/>
      <protection/>
    </xf>
    <xf numFmtId="41" fontId="41" fillId="31" borderId="40" xfId="72" applyNumberFormat="1" applyFont="1" applyFill="1" applyBorder="1" applyAlignment="1">
      <alignment horizontal="center"/>
      <protection/>
    </xf>
    <xf numFmtId="41" fontId="41" fillId="31" borderId="40" xfId="45" applyNumberFormat="1" applyFont="1" applyFill="1" applyBorder="1" applyAlignment="1">
      <alignment/>
    </xf>
    <xf numFmtId="41" fontId="40" fillId="31" borderId="40" xfId="45" applyNumberFormat="1" applyFont="1" applyFill="1" applyBorder="1" applyAlignment="1">
      <alignment/>
    </xf>
    <xf numFmtId="0" fontId="41" fillId="0" borderId="61" xfId="72" applyFont="1" applyFill="1" applyBorder="1">
      <alignment/>
      <protection/>
    </xf>
    <xf numFmtId="0" fontId="53" fillId="0" borderId="62" xfId="72" applyFont="1" applyBorder="1">
      <alignment/>
      <protection/>
    </xf>
    <xf numFmtId="41" fontId="41" fillId="29" borderId="35" xfId="72" applyNumberFormat="1" applyFont="1" applyFill="1" applyBorder="1" applyAlignment="1">
      <alignment horizontal="center"/>
      <protection/>
    </xf>
    <xf numFmtId="41" fontId="47" fillId="29" borderId="35" xfId="72" applyNumberFormat="1" applyFont="1" applyFill="1" applyBorder="1" applyAlignment="1">
      <alignment horizontal="center"/>
      <protection/>
    </xf>
    <xf numFmtId="0" fontId="47" fillId="0" borderId="59" xfId="72" applyFont="1" applyBorder="1">
      <alignment/>
      <protection/>
    </xf>
    <xf numFmtId="0" fontId="47" fillId="0" borderId="36" xfId="72" applyFont="1" applyBorder="1">
      <alignment/>
      <protection/>
    </xf>
    <xf numFmtId="0" fontId="44" fillId="0" borderId="36" xfId="72" applyFont="1" applyBorder="1">
      <alignment/>
      <protection/>
    </xf>
    <xf numFmtId="0" fontId="44" fillId="0" borderId="36" xfId="72" applyFont="1" applyBorder="1" applyAlignment="1">
      <alignment horizontal="right"/>
      <protection/>
    </xf>
    <xf numFmtId="0" fontId="47" fillId="0" borderId="36" xfId="72" applyFont="1" applyBorder="1" applyAlignment="1">
      <alignment horizontal="right"/>
      <protection/>
    </xf>
    <xf numFmtId="41" fontId="41" fillId="0" borderId="36" xfId="45" applyNumberFormat="1" applyFont="1" applyBorder="1" applyAlignment="1">
      <alignment horizontal="right"/>
    </xf>
    <xf numFmtId="0" fontId="47" fillId="0" borderId="36" xfId="72" applyFont="1" applyFill="1" applyBorder="1">
      <alignment/>
      <protection/>
    </xf>
    <xf numFmtId="41" fontId="41" fillId="0" borderId="63" xfId="45" applyNumberFormat="1" applyFont="1" applyFill="1" applyBorder="1" applyAlignment="1">
      <alignment/>
    </xf>
    <xf numFmtId="41" fontId="44" fillId="0" borderId="62" xfId="72" applyNumberFormat="1" applyFont="1" applyBorder="1" applyAlignment="1">
      <alignment horizontal="center"/>
      <protection/>
    </xf>
    <xf numFmtId="41" fontId="41" fillId="0" borderId="62" xfId="45" applyNumberFormat="1" applyFont="1" applyFill="1" applyBorder="1" applyAlignment="1">
      <alignment/>
    </xf>
    <xf numFmtId="41" fontId="41" fillId="0" borderId="64" xfId="45" applyNumberFormat="1" applyFont="1" applyBorder="1" applyAlignment="1">
      <alignment/>
    </xf>
    <xf numFmtId="41" fontId="41" fillId="0" borderId="65" xfId="45" applyNumberFormat="1" applyFont="1" applyBorder="1" applyAlignment="1">
      <alignment/>
    </xf>
    <xf numFmtId="41" fontId="41" fillId="0" borderId="10" xfId="45" applyNumberFormat="1" applyFont="1" applyBorder="1" applyAlignment="1">
      <alignment/>
    </xf>
    <xf numFmtId="41" fontId="40" fillId="0" borderId="65" xfId="45" applyNumberFormat="1" applyFont="1" applyBorder="1" applyAlignment="1">
      <alignment/>
    </xf>
    <xf numFmtId="41" fontId="40" fillId="0" borderId="10" xfId="45" applyNumberFormat="1" applyFont="1" applyBorder="1" applyAlignment="1">
      <alignment/>
    </xf>
    <xf numFmtId="41" fontId="44" fillId="0" borderId="65" xfId="72" applyNumberFormat="1" applyFont="1" applyBorder="1" applyAlignment="1">
      <alignment horizontal="right"/>
      <protection/>
    </xf>
    <xf numFmtId="41" fontId="44" fillId="0" borderId="10" xfId="72" applyNumberFormat="1" applyFont="1" applyBorder="1" applyAlignment="1">
      <alignment horizontal="right"/>
      <protection/>
    </xf>
    <xf numFmtId="41" fontId="40" fillId="0" borderId="66" xfId="45" applyNumberFormat="1" applyFont="1" applyBorder="1" applyAlignment="1">
      <alignment/>
    </xf>
    <xf numFmtId="41" fontId="40" fillId="0" borderId="67" xfId="45" applyNumberFormat="1" applyFont="1" applyBorder="1" applyAlignment="1">
      <alignment/>
    </xf>
    <xf numFmtId="0" fontId="41" fillId="31" borderId="13" xfId="72" applyNumberFormat="1" applyFont="1" applyFill="1" applyBorder="1" applyAlignment="1">
      <alignment horizontal="center"/>
      <protection/>
    </xf>
    <xf numFmtId="41" fontId="41" fillId="0" borderId="68" xfId="45" applyNumberFormat="1" applyFont="1" applyBorder="1" applyAlignment="1">
      <alignment/>
    </xf>
    <xf numFmtId="41" fontId="41" fillId="0" borderId="34" xfId="45" applyNumberFormat="1" applyFont="1" applyBorder="1" applyAlignment="1">
      <alignment/>
    </xf>
    <xf numFmtId="41" fontId="40" fillId="0" borderId="34" xfId="45" applyNumberFormat="1" applyFont="1" applyBorder="1" applyAlignment="1">
      <alignment/>
    </xf>
    <xf numFmtId="41" fontId="44" fillId="0" borderId="34" xfId="72" applyNumberFormat="1" applyFont="1" applyBorder="1" applyAlignment="1">
      <alignment horizontal="right"/>
      <protection/>
    </xf>
    <xf numFmtId="41" fontId="40" fillId="0" borderId="69" xfId="45" applyNumberFormat="1" applyFont="1" applyBorder="1" applyAlignment="1">
      <alignment/>
    </xf>
    <xf numFmtId="41" fontId="41" fillId="29" borderId="59" xfId="72" applyNumberFormat="1" applyFont="1" applyFill="1" applyBorder="1" applyAlignment="1">
      <alignment horizontal="center"/>
      <protection/>
    </xf>
    <xf numFmtId="41" fontId="41" fillId="29" borderId="59" xfId="45" applyNumberFormat="1" applyFont="1" applyFill="1" applyBorder="1" applyAlignment="1">
      <alignment/>
    </xf>
    <xf numFmtId="41" fontId="47" fillId="29" borderId="70" xfId="72" applyNumberFormat="1" applyFont="1" applyFill="1" applyBorder="1" applyAlignment="1">
      <alignment/>
      <protection/>
    </xf>
    <xf numFmtId="41" fontId="47" fillId="29" borderId="36" xfId="72" applyNumberFormat="1" applyFont="1" applyFill="1" applyBorder="1" applyAlignment="1">
      <alignment/>
      <protection/>
    </xf>
    <xf numFmtId="41" fontId="47" fillId="29" borderId="36" xfId="72" applyNumberFormat="1" applyFont="1" applyFill="1" applyBorder="1" applyAlignment="1">
      <alignment horizontal="center"/>
      <protection/>
    </xf>
    <xf numFmtId="41" fontId="40" fillId="29" borderId="36" xfId="45" applyNumberFormat="1" applyFont="1" applyFill="1" applyBorder="1" applyAlignment="1">
      <alignment/>
    </xf>
    <xf numFmtId="41" fontId="41" fillId="0" borderId="59" xfId="45" applyNumberFormat="1" applyFont="1" applyFill="1" applyBorder="1" applyAlignment="1">
      <alignment/>
    </xf>
    <xf numFmtId="41" fontId="44" fillId="0" borderId="70" xfId="72" applyNumberFormat="1" applyFont="1" applyFill="1" applyBorder="1" applyAlignment="1">
      <alignment horizontal="right"/>
      <protection/>
    </xf>
    <xf numFmtId="41" fontId="41" fillId="0" borderId="71" xfId="45" applyNumberFormat="1" applyFont="1" applyFill="1" applyBorder="1" applyAlignment="1">
      <alignment/>
    </xf>
    <xf numFmtId="41" fontId="40" fillId="0" borderId="72" xfId="45" applyNumberFormat="1" applyFont="1" applyFill="1" applyBorder="1" applyAlignment="1">
      <alignment/>
    </xf>
    <xf numFmtId="41" fontId="40" fillId="0" borderId="64" xfId="45" applyNumberFormat="1" applyFont="1" applyFill="1" applyBorder="1" applyAlignment="1">
      <alignment/>
    </xf>
    <xf numFmtId="41" fontId="40" fillId="0" borderId="73" xfId="45" applyNumberFormat="1" applyFont="1" applyBorder="1" applyAlignment="1">
      <alignment/>
    </xf>
    <xf numFmtId="41" fontId="40" fillId="0" borderId="14" xfId="45" applyNumberFormat="1" applyFont="1" applyBorder="1" applyAlignment="1">
      <alignment/>
    </xf>
    <xf numFmtId="41" fontId="40" fillId="31" borderId="13" xfId="45" applyNumberFormat="1" applyFont="1" applyFill="1" applyBorder="1" applyAlignment="1">
      <alignment/>
    </xf>
    <xf numFmtId="41" fontId="40" fillId="0" borderId="68" xfId="45" applyNumberFormat="1" applyFont="1" applyFill="1" applyBorder="1" applyAlignment="1">
      <alignment/>
    </xf>
    <xf numFmtId="41" fontId="40" fillId="0" borderId="74" xfId="45" applyNumberFormat="1" applyFont="1" applyBorder="1" applyAlignment="1">
      <alignment/>
    </xf>
    <xf numFmtId="41" fontId="40" fillId="0" borderId="75" xfId="45" applyNumberFormat="1" applyFont="1" applyBorder="1" applyAlignment="1">
      <alignment/>
    </xf>
    <xf numFmtId="41" fontId="40" fillId="0" borderId="20" xfId="45" applyNumberFormat="1" applyFont="1" applyBorder="1" applyAlignment="1">
      <alignment/>
    </xf>
    <xf numFmtId="41" fontId="40" fillId="0" borderId="21" xfId="45" applyNumberFormat="1" applyFont="1" applyBorder="1" applyAlignment="1">
      <alignment/>
    </xf>
    <xf numFmtId="0" fontId="44" fillId="0" borderId="36" xfId="72" applyFont="1" applyFill="1" applyBorder="1" applyAlignment="1">
      <alignment horizontal="right"/>
      <protection/>
    </xf>
    <xf numFmtId="9" fontId="41" fillId="32" borderId="0" xfId="75" applyFont="1" applyFill="1" applyAlignment="1">
      <alignment/>
    </xf>
    <xf numFmtId="0" fontId="41" fillId="0" borderId="0" xfId="72" applyFont="1" applyFill="1" applyAlignment="1">
      <alignment horizontal="center" wrapText="1"/>
      <protection/>
    </xf>
    <xf numFmtId="1" fontId="41" fillId="24" borderId="0" xfId="75" applyNumberFormat="1" applyFont="1" applyFill="1" applyAlignment="1">
      <alignment/>
    </xf>
    <xf numFmtId="41" fontId="40" fillId="0" borderId="0" xfId="72" applyNumberFormat="1" applyFont="1" applyFill="1" applyAlignment="1">
      <alignment/>
      <protection/>
    </xf>
    <xf numFmtId="0" fontId="43" fillId="32" borderId="0" xfId="72" applyFont="1" applyFill="1" applyAlignment="1">
      <alignment horizontal="center"/>
      <protection/>
    </xf>
    <xf numFmtId="0" fontId="41" fillId="8" borderId="20" xfId="42" applyNumberFormat="1" applyFont="1" applyFill="1" applyBorder="1" applyAlignment="1">
      <alignment horizontal="center" wrapText="1"/>
    </xf>
    <xf numFmtId="0" fontId="41" fillId="0" borderId="0" xfId="72" applyFont="1" applyFill="1" applyBorder="1" applyAlignment="1">
      <alignment horizontal="center"/>
      <protection/>
    </xf>
    <xf numFmtId="41" fontId="54" fillId="0" borderId="36" xfId="72" applyNumberFormat="1" applyFont="1" applyBorder="1" applyAlignment="1">
      <alignment horizontal="center"/>
      <protection/>
    </xf>
    <xf numFmtId="41" fontId="41" fillId="0" borderId="36" xfId="45" applyNumberFormat="1" applyFont="1" applyBorder="1" applyAlignment="1">
      <alignment/>
    </xf>
    <xf numFmtId="41" fontId="40" fillId="0" borderId="9" xfId="45" applyNumberFormat="1" applyFont="1" applyBorder="1" applyAlignment="1">
      <alignment horizontal="left"/>
    </xf>
    <xf numFmtId="41" fontId="44" fillId="0" borderId="70" xfId="72" applyNumberFormat="1" applyFont="1" applyBorder="1" applyAlignment="1">
      <alignment horizontal="right"/>
      <protection/>
    </xf>
    <xf numFmtId="41" fontId="41" fillId="0" borderId="30" xfId="72" applyNumberFormat="1" applyFont="1" applyBorder="1" applyAlignment="1">
      <alignment horizontal="center"/>
      <protection/>
    </xf>
    <xf numFmtId="41" fontId="40" fillId="0" borderId="30" xfId="72" applyNumberFormat="1" applyFont="1" applyFill="1" applyBorder="1" applyAlignment="1">
      <alignment horizontal="center"/>
      <protection/>
    </xf>
    <xf numFmtId="41" fontId="40" fillId="0" borderId="32" xfId="72" applyNumberFormat="1" applyFont="1" applyFill="1" applyBorder="1" applyAlignment="1">
      <alignment horizontal="center"/>
      <protection/>
    </xf>
    <xf numFmtId="41" fontId="40" fillId="0" borderId="76" xfId="72" applyNumberFormat="1" applyFont="1" applyFill="1" applyBorder="1" applyAlignment="1">
      <alignment horizontal="center"/>
      <protection/>
    </xf>
    <xf numFmtId="41" fontId="41" fillId="0" borderId="77" xfId="45" applyNumberFormat="1" applyFont="1" applyFill="1" applyBorder="1" applyAlignment="1">
      <alignment/>
    </xf>
    <xf numFmtId="41" fontId="41" fillId="0" borderId="47" xfId="45" applyNumberFormat="1" applyFont="1" applyFill="1" applyBorder="1" applyAlignment="1">
      <alignment/>
    </xf>
    <xf numFmtId="0" fontId="41" fillId="0" borderId="49" xfId="72" applyFont="1" applyBorder="1">
      <alignment/>
      <protection/>
    </xf>
    <xf numFmtId="41" fontId="41" fillId="0" borderId="51" xfId="72" applyNumberFormat="1" applyFont="1" applyBorder="1" applyAlignment="1">
      <alignment horizontal="center"/>
      <protection/>
    </xf>
    <xf numFmtId="41" fontId="41" fillId="0" borderId="51" xfId="45" applyNumberFormat="1" applyFont="1" applyFill="1" applyBorder="1" applyAlignment="1">
      <alignment/>
    </xf>
    <xf numFmtId="41" fontId="41" fillId="0" borderId="78" xfId="45" applyNumberFormat="1" applyFont="1" applyFill="1" applyBorder="1" applyAlignment="1">
      <alignment/>
    </xf>
    <xf numFmtId="0" fontId="41" fillId="0" borderId="0" xfId="72" applyFont="1" applyBorder="1">
      <alignment/>
      <protection/>
    </xf>
    <xf numFmtId="9" fontId="41" fillId="5" borderId="25" xfId="72" applyNumberFormat="1" applyFont="1" applyFill="1" applyBorder="1">
      <alignment/>
      <protection/>
    </xf>
    <xf numFmtId="9" fontId="40" fillId="5" borderId="17" xfId="72" applyNumberFormat="1" applyFont="1" applyFill="1" applyBorder="1">
      <alignment/>
      <protection/>
    </xf>
    <xf numFmtId="9" fontId="40" fillId="26" borderId="17" xfId="72" applyNumberFormat="1" applyFont="1" applyFill="1" applyBorder="1">
      <alignment/>
      <protection/>
    </xf>
    <xf numFmtId="9" fontId="41" fillId="5" borderId="32" xfId="72" applyNumberFormat="1" applyFont="1" applyFill="1" applyBorder="1">
      <alignment/>
      <protection/>
    </xf>
    <xf numFmtId="9" fontId="40" fillId="5" borderId="30" xfId="72" applyNumberFormat="1" applyFont="1" applyFill="1" applyBorder="1">
      <alignment/>
      <protection/>
    </xf>
    <xf numFmtId="9" fontId="40" fillId="26" borderId="30" xfId="72" applyNumberFormat="1" applyFont="1" applyFill="1" applyBorder="1">
      <alignment/>
      <protection/>
    </xf>
    <xf numFmtId="9" fontId="41" fillId="5" borderId="19" xfId="72" applyNumberFormat="1" applyFont="1" applyFill="1" applyBorder="1">
      <alignment/>
      <protection/>
    </xf>
    <xf numFmtId="9" fontId="41" fillId="5" borderId="14" xfId="72" applyNumberFormat="1" applyFont="1" applyFill="1" applyBorder="1">
      <alignment/>
      <protection/>
    </xf>
    <xf numFmtId="9" fontId="41" fillId="26" borderId="14" xfId="72" applyNumberFormat="1" applyFont="1" applyFill="1" applyBorder="1">
      <alignment/>
      <protection/>
    </xf>
    <xf numFmtId="0" fontId="51" fillId="0" borderId="0" xfId="0" applyFont="1" applyAlignment="1">
      <alignment/>
    </xf>
    <xf numFmtId="164" fontId="40" fillId="0" borderId="0" xfId="42" applyNumberFormat="1" applyFont="1" applyAlignment="1">
      <alignment/>
    </xf>
    <xf numFmtId="0" fontId="40" fillId="0" borderId="10" xfId="72" applyFont="1" applyFill="1" applyBorder="1" applyAlignment="1">
      <alignment horizontal="left"/>
      <protection/>
    </xf>
    <xf numFmtId="0" fontId="40" fillId="0" borderId="0" xfId="72" applyFont="1" applyFill="1">
      <alignment/>
      <protection/>
    </xf>
    <xf numFmtId="43" fontId="40" fillId="0" borderId="0" xfId="72" applyNumberFormat="1" applyFont="1" applyBorder="1">
      <alignment/>
      <protection/>
    </xf>
    <xf numFmtId="0" fontId="39" fillId="0" borderId="0" xfId="72" applyFont="1" applyBorder="1">
      <alignment/>
      <protection/>
    </xf>
    <xf numFmtId="41" fontId="39" fillId="0" borderId="0" xfId="72" applyNumberFormat="1" applyFont="1">
      <alignment/>
      <protection/>
    </xf>
    <xf numFmtId="1" fontId="39" fillId="0" borderId="0" xfId="72" applyNumberFormat="1" applyFont="1">
      <alignment/>
      <protection/>
    </xf>
    <xf numFmtId="0" fontId="40" fillId="0" borderId="0" xfId="72" applyNumberFormat="1" applyFont="1" applyFill="1" applyBorder="1" applyAlignment="1">
      <alignment horizontal="center"/>
      <protection/>
    </xf>
    <xf numFmtId="0" fontId="40" fillId="0" borderId="10" xfId="72" applyFont="1" applyBorder="1" applyAlignment="1">
      <alignment/>
      <protection/>
    </xf>
    <xf numFmtId="1" fontId="40" fillId="0" borderId="0" xfId="72" applyNumberFormat="1" applyFont="1">
      <alignment/>
      <protection/>
    </xf>
    <xf numFmtId="0" fontId="40" fillId="0" borderId="0" xfId="75" applyNumberFormat="1" applyFont="1" applyFill="1" applyBorder="1" applyAlignment="1">
      <alignment horizontal="center"/>
    </xf>
    <xf numFmtId="0" fontId="40" fillId="0" borderId="0" xfId="72" applyNumberFormat="1" applyFont="1" applyFill="1" applyAlignment="1">
      <alignment horizontal="center"/>
      <protection/>
    </xf>
    <xf numFmtId="0" fontId="40" fillId="0" borderId="10" xfId="72" applyFont="1" applyFill="1" applyBorder="1" applyAlignment="1">
      <alignment/>
      <protection/>
    </xf>
    <xf numFmtId="0" fontId="40" fillId="0" borderId="0" xfId="72" applyNumberFormat="1" applyFont="1" applyAlignment="1">
      <alignment horizontal="center"/>
      <protection/>
    </xf>
    <xf numFmtId="41" fontId="40" fillId="0" borderId="9" xfId="45" applyNumberFormat="1" applyFont="1" applyBorder="1" applyAlignment="1">
      <alignment horizontal="right"/>
    </xf>
    <xf numFmtId="43" fontId="41" fillId="8" borderId="12" xfId="42" applyFont="1" applyFill="1" applyBorder="1" applyAlignment="1">
      <alignment horizontal="left"/>
    </xf>
    <xf numFmtId="0" fontId="41" fillId="8" borderId="79" xfId="42" applyNumberFormat="1" applyFont="1" applyFill="1" applyBorder="1" applyAlignment="1">
      <alignment horizontal="center" wrapText="1"/>
    </xf>
    <xf numFmtId="0" fontId="41" fillId="8" borderId="33" xfId="42" applyNumberFormat="1" applyFont="1" applyFill="1" applyBorder="1" applyAlignment="1">
      <alignment horizontal="center" wrapText="1"/>
    </xf>
    <xf numFmtId="41" fontId="44" fillId="0" borderId="70" xfId="72" applyNumberFormat="1" applyFont="1" applyBorder="1" applyAlignment="1">
      <alignment horizontal="center"/>
      <protection/>
    </xf>
    <xf numFmtId="41" fontId="41" fillId="0" borderId="10" xfId="45" applyNumberFormat="1" applyFont="1" applyFill="1" applyBorder="1" applyAlignment="1">
      <alignment/>
    </xf>
    <xf numFmtId="41" fontId="41" fillId="0" borderId="34" xfId="45" applyNumberFormat="1" applyFont="1" applyFill="1" applyBorder="1" applyAlignment="1">
      <alignment/>
    </xf>
    <xf numFmtId="41" fontId="40" fillId="0" borderId="10" xfId="45" applyNumberFormat="1" applyFont="1" applyFill="1" applyBorder="1" applyAlignment="1">
      <alignment/>
    </xf>
    <xf numFmtId="41" fontId="40" fillId="0" borderId="34" xfId="45" applyNumberFormat="1" applyFont="1" applyFill="1" applyBorder="1" applyAlignment="1">
      <alignment/>
    </xf>
    <xf numFmtId="0" fontId="44" fillId="0" borderId="61" xfId="72" applyFont="1" applyBorder="1">
      <alignment/>
      <protection/>
    </xf>
    <xf numFmtId="41" fontId="41" fillId="0" borderId="80" xfId="45" applyNumberFormat="1" applyFont="1" applyBorder="1" applyAlignment="1">
      <alignment/>
    </xf>
    <xf numFmtId="41" fontId="40" fillId="0" borderId="16" xfId="45" applyNumberFormat="1" applyFont="1" applyBorder="1" applyAlignment="1">
      <alignment/>
    </xf>
    <xf numFmtId="41" fontId="41" fillId="0" borderId="16" xfId="45" applyNumberFormat="1" applyFont="1" applyFill="1" applyBorder="1" applyAlignment="1">
      <alignment/>
    </xf>
    <xf numFmtId="41" fontId="40" fillId="0" borderId="16" xfId="45" applyNumberFormat="1" applyFont="1" applyFill="1" applyBorder="1" applyAlignment="1">
      <alignment/>
    </xf>
    <xf numFmtId="41" fontId="44" fillId="0" borderId="16" xfId="72" applyNumberFormat="1" applyFont="1" applyBorder="1" applyAlignment="1">
      <alignment horizontal="right"/>
      <protection/>
    </xf>
    <xf numFmtId="41" fontId="41" fillId="0" borderId="16" xfId="45" applyNumberFormat="1" applyFont="1" applyBorder="1" applyAlignment="1">
      <alignment/>
    </xf>
    <xf numFmtId="41" fontId="44" fillId="0" borderId="59" xfId="72" applyNumberFormat="1" applyFont="1" applyBorder="1" applyAlignment="1">
      <alignment horizontal="center"/>
      <protection/>
    </xf>
    <xf numFmtId="41" fontId="47" fillId="0" borderId="36" xfId="72" applyNumberFormat="1" applyFont="1" applyBorder="1" applyAlignment="1">
      <alignment horizontal="center"/>
      <protection/>
    </xf>
    <xf numFmtId="0" fontId="53" fillId="0" borderId="81" xfId="72" applyFont="1" applyBorder="1">
      <alignment/>
      <protection/>
    </xf>
    <xf numFmtId="41" fontId="41" fillId="0" borderId="33" xfId="72" applyNumberFormat="1" applyFont="1" applyBorder="1" applyAlignment="1">
      <alignment horizontal="center"/>
      <protection/>
    </xf>
    <xf numFmtId="0" fontId="47" fillId="0" borderId="59" xfId="72" applyFont="1" applyFill="1" applyBorder="1">
      <alignment/>
      <protection/>
    </xf>
    <xf numFmtId="41" fontId="47" fillId="0" borderId="59" xfId="72" applyNumberFormat="1" applyFont="1" applyFill="1" applyBorder="1" applyAlignment="1">
      <alignment/>
      <protection/>
    </xf>
    <xf numFmtId="41" fontId="47" fillId="0" borderId="36" xfId="72" applyNumberFormat="1" applyFont="1" applyFill="1" applyBorder="1" applyAlignment="1">
      <alignment/>
      <protection/>
    </xf>
    <xf numFmtId="41" fontId="41" fillId="32" borderId="36" xfId="45" applyNumberFormat="1" applyFont="1" applyFill="1" applyBorder="1" applyAlignment="1">
      <alignment/>
    </xf>
    <xf numFmtId="41" fontId="46" fillId="0" borderId="62" xfId="72" applyNumberFormat="1" applyFont="1" applyBorder="1" applyAlignment="1">
      <alignment horizontal="center"/>
      <protection/>
    </xf>
    <xf numFmtId="41" fontId="44" fillId="0" borderId="62" xfId="72" applyNumberFormat="1" applyFont="1" applyBorder="1" applyAlignment="1">
      <alignment horizontal="right"/>
      <protection/>
    </xf>
    <xf numFmtId="41" fontId="40" fillId="0" borderId="72" xfId="45" applyNumberFormat="1" applyFont="1" applyBorder="1" applyAlignment="1">
      <alignment/>
    </xf>
    <xf numFmtId="41" fontId="40" fillId="0" borderId="64" xfId="45" applyNumberFormat="1" applyFont="1" applyBorder="1" applyAlignment="1">
      <alignment/>
    </xf>
    <xf numFmtId="41" fontId="40" fillId="0" borderId="68" xfId="45" applyNumberFormat="1" applyFont="1" applyBorder="1" applyAlignment="1">
      <alignment/>
    </xf>
    <xf numFmtId="41" fontId="40" fillId="0" borderId="65" xfId="45" applyNumberFormat="1" applyFont="1" applyFill="1" applyBorder="1" applyAlignment="1">
      <alignment/>
    </xf>
    <xf numFmtId="41" fontId="40" fillId="0" borderId="75" xfId="45" applyNumberFormat="1" applyFont="1" applyFill="1" applyBorder="1" applyAlignment="1">
      <alignment/>
    </xf>
    <xf numFmtId="41" fontId="40" fillId="0" borderId="20" xfId="45" applyNumberFormat="1" applyFont="1" applyFill="1" applyBorder="1" applyAlignment="1">
      <alignment/>
    </xf>
    <xf numFmtId="41" fontId="40" fillId="0" borderId="21" xfId="45" applyNumberFormat="1" applyFont="1" applyFill="1" applyBorder="1" applyAlignment="1">
      <alignment/>
    </xf>
    <xf numFmtId="0" fontId="47" fillId="0" borderId="36" xfId="72" applyFont="1" applyFill="1" applyBorder="1" applyAlignment="1">
      <alignment horizontal="right"/>
      <protection/>
    </xf>
    <xf numFmtId="0" fontId="47" fillId="0" borderId="82" xfId="72" applyFont="1" applyFill="1" applyBorder="1" applyAlignment="1">
      <alignment horizontal="right"/>
      <protection/>
    </xf>
    <xf numFmtId="0" fontId="47" fillId="0" borderId="33" xfId="72" applyFont="1" applyFill="1" applyBorder="1" applyAlignment="1">
      <alignment horizontal="right"/>
      <protection/>
    </xf>
    <xf numFmtId="0" fontId="41" fillId="0" borderId="82" xfId="72" applyFont="1" applyBorder="1" applyAlignment="1">
      <alignment horizontal="right"/>
      <protection/>
    </xf>
    <xf numFmtId="0" fontId="41" fillId="0" borderId="66" xfId="72" applyFont="1" applyBorder="1" applyAlignment="1">
      <alignment horizontal="right"/>
      <protection/>
    </xf>
    <xf numFmtId="0" fontId="1" fillId="0" borderId="18" xfId="0" applyFont="1" applyBorder="1" applyAlignment="1">
      <alignment horizontal="center"/>
    </xf>
    <xf numFmtId="0" fontId="41" fillId="0" borderId="25" xfId="0" applyFont="1" applyBorder="1" applyAlignment="1">
      <alignment horizontal="left"/>
    </xf>
    <xf numFmtId="0" fontId="41" fillId="0" borderId="31" xfId="0" applyFont="1" applyBorder="1" applyAlignment="1">
      <alignment horizontal="left"/>
    </xf>
    <xf numFmtId="0" fontId="40" fillId="0" borderId="32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41" fillId="0" borderId="8" xfId="0" applyFont="1" applyBorder="1" applyAlignment="1">
      <alignment horizontal="left"/>
    </xf>
    <xf numFmtId="0" fontId="41" fillId="0" borderId="19" xfId="0" applyFont="1" applyFill="1" applyBorder="1" applyAlignment="1">
      <alignment horizontal="left"/>
    </xf>
    <xf numFmtId="0" fontId="41" fillId="0" borderId="8" xfId="0" applyFont="1" applyFill="1" applyBorder="1" applyAlignment="1">
      <alignment horizontal="left"/>
    </xf>
    <xf numFmtId="0" fontId="41" fillId="0" borderId="0" xfId="72" applyFont="1" applyFill="1" applyAlignment="1">
      <alignment horizontal="left" wrapText="1"/>
      <protection/>
    </xf>
    <xf numFmtId="0" fontId="41" fillId="0" borderId="0" xfId="72" applyFont="1" applyFill="1" applyAlignment="1">
      <alignment horizontal="center" wrapText="1"/>
      <protection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0" fillId="0" borderId="10" xfId="72" applyFont="1" applyFill="1" applyBorder="1" applyAlignment="1">
      <alignment/>
      <protection/>
    </xf>
    <xf numFmtId="0" fontId="51" fillId="0" borderId="10" xfId="0" applyFont="1" applyBorder="1" applyAlignment="1">
      <alignment/>
    </xf>
    <xf numFmtId="0" fontId="40" fillId="0" borderId="10" xfId="72" applyFont="1" applyFill="1" applyBorder="1" applyAlignment="1">
      <alignment horizontal="left"/>
      <protection/>
    </xf>
    <xf numFmtId="0" fontId="51" fillId="0" borderId="10" xfId="0" applyFont="1" applyBorder="1" applyAlignment="1">
      <alignment horizontal="left"/>
    </xf>
    <xf numFmtId="0" fontId="40" fillId="0" borderId="10" xfId="72" applyFont="1" applyBorder="1" applyAlignment="1">
      <alignment/>
      <protection/>
    </xf>
    <xf numFmtId="0" fontId="40" fillId="0" borderId="0" xfId="72" applyFont="1" applyFill="1" applyAlignment="1">
      <alignment horizontal="left"/>
      <protection/>
    </xf>
    <xf numFmtId="41" fontId="40" fillId="0" borderId="36" xfId="72" applyNumberFormat="1" applyFont="1" applyBorder="1" applyAlignment="1">
      <alignment horizontal="right"/>
      <protection/>
    </xf>
    <xf numFmtId="41" fontId="47" fillId="29" borderId="83" xfId="72" applyNumberFormat="1" applyFont="1" applyFill="1" applyBorder="1" applyAlignment="1">
      <alignment horizontal="center"/>
      <protection/>
    </xf>
    <xf numFmtId="41" fontId="47" fillId="29" borderId="84" xfId="72" applyNumberFormat="1" applyFont="1" applyFill="1" applyBorder="1" applyAlignment="1">
      <alignment horizontal="center"/>
      <protection/>
    </xf>
    <xf numFmtId="41" fontId="47" fillId="29" borderId="59" xfId="72" applyNumberFormat="1" applyFont="1" applyFill="1" applyBorder="1" applyAlignment="1">
      <alignment horizontal="right"/>
      <protection/>
    </xf>
    <xf numFmtId="41" fontId="47" fillId="29" borderId="84" xfId="72" applyNumberFormat="1" applyFont="1" applyFill="1" applyBorder="1" applyAlignment="1">
      <alignment horizontal="right"/>
      <protection/>
    </xf>
    <xf numFmtId="41" fontId="47" fillId="29" borderId="36" xfId="72" applyNumberFormat="1" applyFont="1" applyFill="1" applyBorder="1" applyAlignment="1">
      <alignment horizontal="right"/>
      <protection/>
    </xf>
    <xf numFmtId="41" fontId="47" fillId="29" borderId="23" xfId="72" applyNumberFormat="1" applyFont="1" applyFill="1" applyBorder="1" applyAlignment="1">
      <alignment horizontal="right"/>
      <protection/>
    </xf>
    <xf numFmtId="41" fontId="47" fillId="29" borderId="35" xfId="72" applyNumberFormat="1" applyFont="1" applyFill="1" applyBorder="1" applyAlignment="1">
      <alignment horizontal="right"/>
      <protection/>
    </xf>
    <xf numFmtId="41" fontId="47" fillId="0" borderId="36" xfId="72" applyNumberFormat="1" applyFont="1" applyFill="1" applyBorder="1" applyAlignment="1">
      <alignment horizontal="right"/>
      <protection/>
    </xf>
    <xf numFmtId="41" fontId="47" fillId="0" borderId="70" xfId="72" applyNumberFormat="1" applyFont="1" applyFill="1" applyBorder="1" applyAlignment="1">
      <alignment horizontal="right"/>
      <protection/>
    </xf>
    <xf numFmtId="41" fontId="47" fillId="0" borderId="37" xfId="72" applyNumberFormat="1" applyFont="1" applyBorder="1" applyAlignment="1">
      <alignment horizontal="right"/>
      <protection/>
    </xf>
    <xf numFmtId="41" fontId="41" fillId="0" borderId="85" xfId="45" applyNumberFormat="1" applyFont="1" applyFill="1" applyBorder="1" applyAlignment="1">
      <alignment/>
    </xf>
    <xf numFmtId="41" fontId="41" fillId="0" borderId="57" xfId="45" applyNumberFormat="1" applyFont="1" applyFill="1" applyBorder="1" applyAlignment="1">
      <alignment/>
    </xf>
    <xf numFmtId="41" fontId="41" fillId="0" borderId="58" xfId="45" applyNumberFormat="1" applyFont="1" applyFill="1" applyBorder="1" applyAlignment="1">
      <alignment/>
    </xf>
    <xf numFmtId="41" fontId="41" fillId="0" borderId="54" xfId="45" applyNumberFormat="1" applyFont="1" applyFill="1" applyBorder="1" applyAlignment="1">
      <alignment/>
    </xf>
    <xf numFmtId="41" fontId="41" fillId="0" borderId="75" xfId="45" applyNumberFormat="1" applyFont="1" applyBorder="1" applyAlignment="1">
      <alignment/>
    </xf>
    <xf numFmtId="41" fontId="41" fillId="0" borderId="20" xfId="45" applyNumberFormat="1" applyFont="1" applyBorder="1" applyAlignment="1">
      <alignment/>
    </xf>
    <xf numFmtId="41" fontId="41" fillId="0" borderId="21" xfId="45" applyNumberFormat="1" applyFont="1" applyBorder="1" applyAlignment="1">
      <alignment/>
    </xf>
    <xf numFmtId="41" fontId="41" fillId="0" borderId="13" xfId="45" applyNumberFormat="1" applyFont="1" applyFill="1" applyBorder="1" applyAlignment="1">
      <alignment/>
    </xf>
    <xf numFmtId="41" fontId="40" fillId="0" borderId="86" xfId="45" applyNumberFormat="1" applyFont="1" applyFill="1" applyBorder="1" applyAlignment="1">
      <alignment/>
    </xf>
    <xf numFmtId="41" fontId="40" fillId="0" borderId="39" xfId="45" applyNumberFormat="1" applyFont="1" applyFill="1" applyBorder="1" applyAlignment="1">
      <alignment/>
    </xf>
    <xf numFmtId="41" fontId="40" fillId="0" borderId="74" xfId="45" applyNumberFormat="1" applyFont="1" applyFill="1" applyBorder="1" applyAlignment="1">
      <alignment/>
    </xf>
    <xf numFmtId="43" fontId="40" fillId="5" borderId="30" xfId="42" applyFont="1" applyFill="1" applyBorder="1" applyAlignment="1">
      <alignment/>
    </xf>
    <xf numFmtId="43" fontId="40" fillId="26" borderId="30" xfId="42" applyFont="1" applyFill="1" applyBorder="1" applyAlignment="1">
      <alignment/>
    </xf>
    <xf numFmtId="164" fontId="40" fillId="5" borderId="30" xfId="42" applyNumberFormat="1" applyFont="1" applyFill="1" applyBorder="1" applyAlignment="1">
      <alignment/>
    </xf>
    <xf numFmtId="164" fontId="40" fillId="26" borderId="30" xfId="42" applyNumberFormat="1" applyFont="1" applyFill="1" applyBorder="1" applyAlignment="1">
      <alignment/>
    </xf>
    <xf numFmtId="41" fontId="40" fillId="29" borderId="10" xfId="72" applyNumberFormat="1" applyFont="1" applyFill="1" applyBorder="1">
      <alignment/>
      <protection/>
    </xf>
    <xf numFmtId="0" fontId="41" fillId="29" borderId="10" xfId="72" applyFont="1" applyFill="1" applyBorder="1" applyAlignment="1">
      <alignment horizontal="center"/>
      <protection/>
    </xf>
    <xf numFmtId="0" fontId="50" fillId="29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/>
    </xf>
    <xf numFmtId="41" fontId="7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43" fontId="0" fillId="32" borderId="0" xfId="0" applyNumberFormat="1" applyFill="1" applyAlignment="1">
      <alignment/>
    </xf>
    <xf numFmtId="0" fontId="7" fillId="32" borderId="10" xfId="0" applyFont="1" applyFill="1" applyBorder="1" applyAlignment="1">
      <alignment/>
    </xf>
    <xf numFmtId="41" fontId="7" fillId="32" borderId="10" xfId="0" applyNumberFormat="1" applyFont="1" applyFill="1" applyBorder="1" applyAlignment="1">
      <alignment/>
    </xf>
    <xf numFmtId="0" fontId="47" fillId="0" borderId="15" xfId="72" applyFont="1" applyFill="1" applyBorder="1">
      <alignment/>
      <protection/>
    </xf>
    <xf numFmtId="0" fontId="40" fillId="0" borderId="9" xfId="72" applyFont="1" applyFill="1" applyBorder="1">
      <alignment/>
      <protection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164" fontId="7" fillId="0" borderId="10" xfId="42" applyNumberFormat="1" applyFont="1" applyBorder="1" applyAlignment="1">
      <alignment/>
    </xf>
    <xf numFmtId="164" fontId="7" fillId="32" borderId="10" xfId="42" applyNumberFormat="1" applyFont="1" applyFill="1" applyBorder="1" applyAlignment="1">
      <alignment/>
    </xf>
    <xf numFmtId="164" fontId="8" fillId="0" borderId="10" xfId="42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170" fontId="14" fillId="0" borderId="10" xfId="75" applyNumberFormat="1" applyFont="1" applyBorder="1" applyAlignment="1">
      <alignment/>
    </xf>
    <xf numFmtId="170" fontId="55" fillId="0" borderId="10" xfId="75" applyNumberFormat="1" applyFont="1" applyBorder="1" applyAlignment="1">
      <alignment/>
    </xf>
    <xf numFmtId="170" fontId="41" fillId="29" borderId="0" xfId="75" applyNumberFormat="1" applyFont="1" applyFill="1" applyAlignment="1">
      <alignment/>
    </xf>
    <xf numFmtId="9" fontId="41" fillId="29" borderId="0" xfId="75" applyFont="1" applyFill="1" applyAlignment="1">
      <alignment/>
    </xf>
    <xf numFmtId="0" fontId="41" fillId="29" borderId="0" xfId="42" applyNumberFormat="1" applyFont="1" applyFill="1" applyBorder="1" applyAlignment="1">
      <alignment/>
    </xf>
    <xf numFmtId="10" fontId="41" fillId="29" borderId="0" xfId="75" applyNumberFormat="1" applyFont="1" applyFill="1" applyAlignment="1">
      <alignment/>
    </xf>
    <xf numFmtId="41" fontId="41" fillId="29" borderId="0" xfId="72" applyNumberFormat="1" applyFont="1" applyFill="1" applyAlignment="1">
      <alignment/>
      <protection/>
    </xf>
    <xf numFmtId="41" fontId="42" fillId="29" borderId="10" xfId="42" applyNumberFormat="1" applyFont="1" applyFill="1" applyBorder="1" applyAlignment="1">
      <alignment/>
    </xf>
    <xf numFmtId="41" fontId="40" fillId="29" borderId="10" xfId="42" applyNumberFormat="1" applyFont="1" applyFill="1" applyBorder="1" applyAlignment="1">
      <alignment/>
    </xf>
    <xf numFmtId="10" fontId="41" fillId="29" borderId="0" xfId="72" applyNumberFormat="1" applyFont="1" applyFill="1">
      <alignment/>
      <protection/>
    </xf>
    <xf numFmtId="41" fontId="40" fillId="0" borderId="87" xfId="45" applyNumberFormat="1" applyFont="1" applyFill="1" applyBorder="1" applyAlignment="1">
      <alignment/>
    </xf>
    <xf numFmtId="41" fontId="47" fillId="0" borderId="38" xfId="72" applyNumberFormat="1" applyFont="1" applyFill="1" applyBorder="1" applyAlignment="1">
      <alignment horizontal="right"/>
      <protection/>
    </xf>
    <xf numFmtId="41" fontId="40" fillId="29" borderId="59" xfId="45" applyNumberFormat="1" applyFont="1" applyFill="1" applyBorder="1" applyAlignment="1">
      <alignment/>
    </xf>
    <xf numFmtId="41" fontId="40" fillId="29" borderId="83" xfId="45" applyNumberFormat="1" applyFont="1" applyFill="1" applyBorder="1" applyAlignment="1">
      <alignment/>
    </xf>
    <xf numFmtId="41" fontId="40" fillId="0" borderId="59" xfId="45" applyNumberFormat="1" applyFont="1" applyFill="1" applyBorder="1" applyAlignment="1">
      <alignment/>
    </xf>
    <xf numFmtId="41" fontId="40" fillId="0" borderId="59" xfId="45" applyNumberFormat="1" applyFont="1" applyBorder="1" applyAlignment="1">
      <alignment/>
    </xf>
    <xf numFmtId="41" fontId="40" fillId="29" borderId="35" xfId="45" applyNumberFormat="1" applyFont="1" applyFill="1" applyBorder="1" applyAlignment="1">
      <alignment/>
    </xf>
    <xf numFmtId="41" fontId="40" fillId="0" borderId="36" xfId="45" applyNumberFormat="1" applyFont="1" applyFill="1" applyBorder="1" applyAlignment="1">
      <alignment/>
    </xf>
    <xf numFmtId="41" fontId="40" fillId="0" borderId="36" xfId="45" applyNumberFormat="1" applyFont="1" applyBorder="1" applyAlignment="1">
      <alignment/>
    </xf>
    <xf numFmtId="41" fontId="41" fillId="0" borderId="62" xfId="45" applyNumberFormat="1" applyFont="1" applyBorder="1" applyAlignment="1">
      <alignment/>
    </xf>
    <xf numFmtId="41" fontId="41" fillId="0" borderId="88" xfId="45" applyNumberFormat="1" applyFont="1" applyBorder="1" applyAlignment="1">
      <alignment/>
    </xf>
    <xf numFmtId="41" fontId="41" fillId="0" borderId="69" xfId="45" applyNumberFormat="1" applyFont="1" applyBorder="1" applyAlignment="1">
      <alignment/>
    </xf>
    <xf numFmtId="41" fontId="41" fillId="0" borderId="66" xfId="45" applyNumberFormat="1" applyFont="1" applyBorder="1" applyAlignment="1">
      <alignment/>
    </xf>
    <xf numFmtId="41" fontId="41" fillId="0" borderId="67" xfId="45" applyNumberFormat="1" applyFont="1" applyBorder="1" applyAlignment="1">
      <alignment/>
    </xf>
    <xf numFmtId="41" fontId="40" fillId="29" borderId="24" xfId="0" applyNumberFormat="1" applyFont="1" applyFill="1" applyBorder="1" applyAlignment="1">
      <alignment/>
    </xf>
    <xf numFmtId="41" fontId="40" fillId="4" borderId="17" xfId="0" applyNumberFormat="1" applyFont="1" applyFill="1" applyBorder="1" applyAlignment="1">
      <alignment/>
    </xf>
    <xf numFmtId="0" fontId="39" fillId="0" borderId="25" xfId="72" applyFont="1" applyBorder="1">
      <alignment/>
      <protection/>
    </xf>
    <xf numFmtId="0" fontId="39" fillId="0" borderId="31" xfId="72" applyFont="1" applyBorder="1">
      <alignment/>
      <protection/>
    </xf>
    <xf numFmtId="0" fontId="40" fillId="0" borderId="31" xfId="72" applyFont="1" applyBorder="1">
      <alignment/>
      <protection/>
    </xf>
    <xf numFmtId="0" fontId="41" fillId="29" borderId="89" xfId="72" applyFont="1" applyFill="1" applyBorder="1" applyAlignment="1">
      <alignment horizontal="center"/>
      <protection/>
    </xf>
    <xf numFmtId="0" fontId="41" fillId="29" borderId="80" xfId="72" applyFont="1" applyFill="1" applyBorder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uro" xfId="49"/>
    <cellStyle name="Explanatory Text" xfId="50"/>
    <cellStyle name="F2" xfId="51"/>
    <cellStyle name="F3" xfId="52"/>
    <cellStyle name="F4" xfId="53"/>
    <cellStyle name="F5" xfId="54"/>
    <cellStyle name="F6" xfId="55"/>
    <cellStyle name="F7" xfId="56"/>
    <cellStyle name="F8" xfId="57"/>
    <cellStyle name="Fixed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Jack Number Format" xfId="67"/>
    <cellStyle name="Linked Cell" xfId="68"/>
    <cellStyle name="Neutral" xfId="69"/>
    <cellStyle name="Normal 2" xfId="70"/>
    <cellStyle name="Normal 3" xfId="71"/>
    <cellStyle name="Normal_Columbia Cascade Financial Review-WPP Through Dec 200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saul\Local%20Settings\Temporary%20Internet%20Files\OLK396\NA%20Phase%20II%20dist%206.2.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Nuevo%20Amanecer%20-%20FHDC\Investor\Enterprise%20budget%20NA%20phase%20I%20dist%205.22.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Nuevo%20Amanecer%20-%20FHDC\Investor\Enterprise%20budget%20NA%20Phase%20II%20dist%206.2.08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,%20ACTIVE\FHDC%20-%20Nuevo%20Amanecer%20I%20&amp;%20II\proforma\Phase%20I\Proforma%20Phase%20I%20-%20CFC%20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chnical%20Assistance\Impact%20Capital\Spokane%20Housing%20Ventures\2005%20Portfolio%20cos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HISTLE\Thistle-NonPerforming%20Properties-analys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hdc%20shared\Nuevo%20Amanecer%20-%20FHDC\Investor\Enterprise%20budget%20NA%20phase%20I%20dist%205.22.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hdc%20shared\Nuevo%20Amanecer%20-%20FHDC\Investor\Enterprise%20budget%20NA%20Phase%20II%20dist%206.2.0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Val"/>
      <sheetName val="Info"/>
      <sheetName val="Rent"/>
      <sheetName val="LeaseUp"/>
      <sheetName val="OpExpenses"/>
      <sheetName val="Uses"/>
      <sheetName val="Debt"/>
      <sheetName val="TaxCredits"/>
      <sheetName val="Equity"/>
      <sheetName val="CF"/>
      <sheetName val="Deprec"/>
      <sheetName val="TaxInc"/>
      <sheetName val="Sale"/>
      <sheetName val="LR-Assump"/>
      <sheetName val="LR-Income"/>
      <sheetName val="CF Loss Run"/>
      <sheetName val="704B"/>
      <sheetName val="RA"/>
      <sheetName val="LBridge"/>
      <sheetName val="50%Test"/>
      <sheetName val="Loans"/>
      <sheetName val="LR Loans"/>
      <sheetName val="RA Loans"/>
      <sheetName val="DSDetail"/>
      <sheetName val="Effective-Int"/>
      <sheetName val="FamInc-UnitRents"/>
      <sheetName val="DepTbl"/>
    </sheetNames>
    <sheetDataSet>
      <sheetData sheetId="0">
        <row r="34">
          <cell r="V34" t="str">
            <v>AHP</v>
          </cell>
        </row>
        <row r="35">
          <cell r="V35" t="str">
            <v>Bank/Conventional</v>
          </cell>
        </row>
        <row r="36">
          <cell r="V36" t="str">
            <v>CDBG</v>
          </cell>
        </row>
        <row r="37">
          <cell r="V37" t="str">
            <v>Fannie Mae</v>
          </cell>
        </row>
        <row r="38">
          <cell r="V38" t="str">
            <v>FHA Insured</v>
          </cell>
        </row>
        <row r="39">
          <cell r="V39" t="str">
            <v>Freddie Mac</v>
          </cell>
        </row>
        <row r="40">
          <cell r="V40" t="str">
            <v>Govt-State Other</v>
          </cell>
        </row>
        <row r="41">
          <cell r="V41" t="str">
            <v>Govt-Local Other</v>
          </cell>
        </row>
        <row r="42">
          <cell r="V42" t="str">
            <v>HOME</v>
          </cell>
        </row>
        <row r="43">
          <cell r="V43" t="str">
            <v>Hope VI</v>
          </cell>
        </row>
        <row r="44">
          <cell r="V44" t="str">
            <v>HOPWA</v>
          </cell>
        </row>
        <row r="45">
          <cell r="V45" t="str">
            <v>NAHASDA</v>
          </cell>
        </row>
        <row r="46">
          <cell r="V46" t="str">
            <v>Neighborhood Reinvestment Corporation</v>
          </cell>
        </row>
        <row r="47">
          <cell r="V47" t="str">
            <v>Non Government (Other)</v>
          </cell>
        </row>
        <row r="48">
          <cell r="V48" t="str">
            <v>Other</v>
          </cell>
        </row>
        <row r="49">
          <cell r="V49" t="str">
            <v>Rural Development</v>
          </cell>
        </row>
        <row r="50">
          <cell r="V50" t="str">
            <v>Section 202 Elderly Housing</v>
          </cell>
        </row>
        <row r="51">
          <cell r="V51" t="str">
            <v>Section 811 Disabled Housing</v>
          </cell>
        </row>
        <row r="52">
          <cell r="V52" t="str">
            <v>Supportive Housing Program (SHP)</v>
          </cell>
        </row>
      </sheetData>
      <sheetData sheetId="2">
        <row r="34">
          <cell r="E34">
            <v>40</v>
          </cell>
        </row>
      </sheetData>
      <sheetData sheetId="6">
        <row r="9">
          <cell r="D9" t="str">
            <v>RD Loan</v>
          </cell>
          <cell r="F9" t="str">
            <v>GP Loan - E Green </v>
          </cell>
        </row>
        <row r="11">
          <cell r="D11">
            <v>1851454</v>
          </cell>
          <cell r="F11">
            <v>40000</v>
          </cell>
        </row>
        <row r="12">
          <cell r="D12">
            <v>0.01</v>
          </cell>
          <cell r="F12">
            <v>0.01</v>
          </cell>
        </row>
        <row r="16">
          <cell r="D16">
            <v>23</v>
          </cell>
          <cell r="F16">
            <v>30</v>
          </cell>
        </row>
      </sheetData>
      <sheetData sheetId="8">
        <row r="15">
          <cell r="I15">
            <v>3323000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fVal"/>
      <sheetName val="Info"/>
      <sheetName val="Rent"/>
      <sheetName val="LeaseUp"/>
      <sheetName val="OpExpenses"/>
      <sheetName val="Uses"/>
      <sheetName val="Debt"/>
      <sheetName val="TaxCredits"/>
      <sheetName val="Equity"/>
      <sheetName val="S&amp;USum"/>
      <sheetName val="CF"/>
      <sheetName val="Deprec"/>
      <sheetName val="TaxInc"/>
      <sheetName val="Sale"/>
      <sheetName val="LR-Assump"/>
      <sheetName val="LR-Income"/>
      <sheetName val="CF Loss Run"/>
      <sheetName val="704B"/>
      <sheetName val="RA"/>
      <sheetName val="LBridge"/>
      <sheetName val="50%Test"/>
      <sheetName val="Loans"/>
      <sheetName val="LR Loans"/>
      <sheetName val="RA Loans"/>
      <sheetName val="DSDetail"/>
      <sheetName val="Effective-Int"/>
      <sheetName val="FamInc-UnitRents"/>
      <sheetName val="DepTbl"/>
    </sheetNames>
    <sheetDataSet>
      <sheetData sheetId="0">
        <row r="3">
          <cell r="X3">
            <v>39629</v>
          </cell>
        </row>
      </sheetData>
      <sheetData sheetId="1">
        <row r="25">
          <cell r="E25">
            <v>39904</v>
          </cell>
        </row>
        <row r="26">
          <cell r="E26">
            <v>39965</v>
          </cell>
        </row>
      </sheetData>
      <sheetData sheetId="2">
        <row r="32">
          <cell r="E32">
            <v>50</v>
          </cell>
        </row>
      </sheetData>
      <sheetData sheetId="7">
        <row r="23">
          <cell r="I23">
            <v>0</v>
          </cell>
        </row>
        <row r="32">
          <cell r="D32">
            <v>428293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fVal"/>
      <sheetName val="Info"/>
      <sheetName val="Rent"/>
      <sheetName val="LeaseUp"/>
      <sheetName val="OpExpenses"/>
      <sheetName val="Uses"/>
      <sheetName val="Debt"/>
      <sheetName val="TaxCredits"/>
      <sheetName val="Equity"/>
      <sheetName val="S&amp;USum"/>
      <sheetName val="CF"/>
      <sheetName val="Deprec"/>
      <sheetName val="TaxInc"/>
      <sheetName val="Sale"/>
      <sheetName val="LR-Assump"/>
      <sheetName val="LR-Income"/>
      <sheetName val="CF Loss Run"/>
      <sheetName val="704B"/>
      <sheetName val="RA"/>
      <sheetName val="LBridge"/>
      <sheetName val="50%Test"/>
      <sheetName val="Loans"/>
      <sheetName val="LR Loans"/>
      <sheetName val="RA Loans"/>
      <sheetName val="DSDetail"/>
      <sheetName val="Effective-Int"/>
      <sheetName val="FamInc-UnitRents"/>
      <sheetName val="DepTbl"/>
    </sheetNames>
    <sheetDataSet>
      <sheetData sheetId="7">
        <row r="23">
          <cell r="I23">
            <v>0</v>
          </cell>
        </row>
        <row r="32">
          <cell r="D32">
            <v>382000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roforma"/>
      <sheetName val="FMV Comps"/>
      <sheetName val="Orig SorUse"/>
      <sheetName val="soruse"/>
      <sheetName val="Sale of NALP"/>
      <sheetName val="Cost Brkdwn-LIHTC"/>
      <sheetName val="Op costs"/>
      <sheetName val="30 Yrs"/>
      <sheetName val="constcash"/>
      <sheetName val="Lease-up"/>
      <sheetName val="Pre-Dev Budg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5 Summar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eneral Observations"/>
      <sheetName val="Prop Summary-Detailed"/>
      <sheetName val="NonPerforming Prop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fVal"/>
      <sheetName val="Info"/>
      <sheetName val="Rent"/>
      <sheetName val="LeaseUp"/>
      <sheetName val="OpExpenses"/>
      <sheetName val="Uses"/>
      <sheetName val="Debt"/>
      <sheetName val="TaxCredits"/>
      <sheetName val="Equity"/>
      <sheetName val="S&amp;USum"/>
      <sheetName val="CF"/>
      <sheetName val="Deprec"/>
      <sheetName val="TaxInc"/>
      <sheetName val="Sale"/>
      <sheetName val="LR-Assump"/>
      <sheetName val="LR-Income"/>
      <sheetName val="CF Loss Run"/>
      <sheetName val="704B"/>
      <sheetName val="RA"/>
      <sheetName val="LBridge"/>
      <sheetName val="50%Test"/>
      <sheetName val="Loans"/>
      <sheetName val="LR Loans"/>
      <sheetName val="RA Loans"/>
      <sheetName val="DSDetail"/>
      <sheetName val="Effective-Int"/>
      <sheetName val="FamInc-UnitRents"/>
      <sheetName val="DepTbl"/>
    </sheetNames>
    <sheetDataSet>
      <sheetData sheetId="0">
        <row r="3">
          <cell r="X3">
            <v>39629</v>
          </cell>
        </row>
      </sheetData>
      <sheetData sheetId="1">
        <row r="25">
          <cell r="E25">
            <v>39904</v>
          </cell>
        </row>
        <row r="26">
          <cell r="E26">
            <v>39965</v>
          </cell>
        </row>
      </sheetData>
      <sheetData sheetId="2">
        <row r="32">
          <cell r="E32">
            <v>50</v>
          </cell>
        </row>
      </sheetData>
      <sheetData sheetId="7">
        <row r="23">
          <cell r="I23">
            <v>0</v>
          </cell>
        </row>
        <row r="32">
          <cell r="D32">
            <v>428293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fVal"/>
      <sheetName val="Info"/>
      <sheetName val="Rent"/>
      <sheetName val="LeaseUp"/>
      <sheetName val="OpExpenses"/>
      <sheetName val="Uses"/>
      <sheetName val="Debt"/>
      <sheetName val="TaxCredits"/>
      <sheetName val="Equity"/>
      <sheetName val="S&amp;USum"/>
      <sheetName val="CF"/>
      <sheetName val="Deprec"/>
      <sheetName val="TaxInc"/>
      <sheetName val="Sale"/>
      <sheetName val="LR-Assump"/>
      <sheetName val="LR-Income"/>
      <sheetName val="CF Loss Run"/>
      <sheetName val="704B"/>
      <sheetName val="RA"/>
      <sheetName val="LBridge"/>
      <sheetName val="50%Test"/>
      <sheetName val="Loans"/>
      <sheetName val="LR Loans"/>
      <sheetName val="RA Loans"/>
      <sheetName val="DSDetail"/>
      <sheetName val="Effective-Int"/>
      <sheetName val="FamInc-UnitRents"/>
      <sheetName val="DepTbl"/>
    </sheetNames>
    <sheetDataSet>
      <sheetData sheetId="7">
        <row r="23">
          <cell r="I23">
            <v>0</v>
          </cell>
        </row>
        <row r="32">
          <cell r="D32">
            <v>382000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zoomScale="75" zoomScaleNormal="75" zoomScalePageLayoutView="0" workbookViewId="0" topLeftCell="A1">
      <selection activeCell="I43" sqref="I43"/>
      <selection activeCell="A1" sqref="A1"/>
    </sheetView>
  </sheetViews>
  <sheetFormatPr defaultColWidth="9.00390625" defaultRowHeight="15.75"/>
  <cols>
    <col min="1" max="1" width="23.50390625" style="0" customWidth="1"/>
    <col min="3" max="3" width="12.50390625" style="0" bestFit="1" customWidth="1"/>
  </cols>
  <sheetData>
    <row r="1" ht="15.75">
      <c r="A1" s="1" t="s">
        <v>17</v>
      </c>
    </row>
    <row r="2" spans="1:2" ht="15.75">
      <c r="A2" s="49" t="s">
        <v>20</v>
      </c>
      <c r="B2" s="17">
        <v>0.02</v>
      </c>
    </row>
    <row r="3" spans="1:21" ht="15.75">
      <c r="A3" s="23" t="s">
        <v>12</v>
      </c>
      <c r="U3" s="10"/>
    </row>
    <row r="4" spans="3:21" ht="16.5" thickBot="1"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29"/>
    </row>
    <row r="5" spans="1:21" ht="16.5" thickBot="1">
      <c r="A5" s="31" t="s">
        <v>4</v>
      </c>
      <c r="B5" s="32"/>
      <c r="C5" s="33">
        <v>40238</v>
      </c>
      <c r="D5" s="33">
        <v>40269</v>
      </c>
      <c r="E5" s="33">
        <f>D5+31</f>
        <v>40300</v>
      </c>
      <c r="F5" s="33">
        <f aca="true" t="shared" si="0" ref="F5:T5">E5+31</f>
        <v>40331</v>
      </c>
      <c r="G5" s="33">
        <f t="shared" si="0"/>
        <v>40362</v>
      </c>
      <c r="H5" s="33">
        <f t="shared" si="0"/>
        <v>40393</v>
      </c>
      <c r="I5" s="33">
        <f t="shared" si="0"/>
        <v>40424</v>
      </c>
      <c r="J5" s="33">
        <f t="shared" si="0"/>
        <v>40455</v>
      </c>
      <c r="K5" s="33">
        <f t="shared" si="0"/>
        <v>40486</v>
      </c>
      <c r="L5" s="36">
        <f t="shared" si="0"/>
        <v>40517</v>
      </c>
      <c r="M5" s="43">
        <f t="shared" si="0"/>
        <v>40548</v>
      </c>
      <c r="N5" s="33">
        <f t="shared" si="0"/>
        <v>40579</v>
      </c>
      <c r="O5" s="33">
        <f t="shared" si="0"/>
        <v>40610</v>
      </c>
      <c r="P5" s="33">
        <f t="shared" si="0"/>
        <v>40641</v>
      </c>
      <c r="Q5" s="33">
        <f t="shared" si="0"/>
        <v>40672</v>
      </c>
      <c r="R5" s="33">
        <f t="shared" si="0"/>
        <v>40703</v>
      </c>
      <c r="S5" s="33">
        <f t="shared" si="0"/>
        <v>40734</v>
      </c>
      <c r="T5" s="33">
        <f t="shared" si="0"/>
        <v>40765</v>
      </c>
      <c r="U5" s="34">
        <v>41275</v>
      </c>
    </row>
    <row r="6" spans="1:13" ht="15.75">
      <c r="A6" s="16" t="s">
        <v>16</v>
      </c>
      <c r="B6" s="14"/>
      <c r="C6" s="14" t="s">
        <v>0</v>
      </c>
      <c r="D6" s="30"/>
      <c r="E6" s="15"/>
      <c r="F6" s="3"/>
      <c r="M6" s="44"/>
    </row>
    <row r="7" spans="1:21" ht="15.75">
      <c r="A7" s="4" t="s">
        <v>3</v>
      </c>
      <c r="B7" s="5"/>
      <c r="C7" s="35" t="e">
        <f>#REF!</f>
        <v>#REF!</v>
      </c>
      <c r="D7" s="21" t="e">
        <f aca="true" t="shared" si="1" ref="D7:L30">+C7</f>
        <v>#REF!</v>
      </c>
      <c r="E7" s="21" t="e">
        <f t="shared" si="1"/>
        <v>#REF!</v>
      </c>
      <c r="F7" s="21" t="e">
        <f t="shared" si="1"/>
        <v>#REF!</v>
      </c>
      <c r="G7" s="21" t="e">
        <f t="shared" si="1"/>
        <v>#REF!</v>
      </c>
      <c r="H7" s="21" t="e">
        <f t="shared" si="1"/>
        <v>#REF!</v>
      </c>
      <c r="I7" s="21" t="e">
        <f t="shared" si="1"/>
        <v>#REF!</v>
      </c>
      <c r="J7" s="21" t="e">
        <f t="shared" si="1"/>
        <v>#REF!</v>
      </c>
      <c r="K7" s="21" t="e">
        <f t="shared" si="1"/>
        <v>#REF!</v>
      </c>
      <c r="L7" s="37" t="e">
        <f t="shared" si="1"/>
        <v>#REF!</v>
      </c>
      <c r="M7" s="50" t="e">
        <f>L7*(1+$B$2)</f>
        <v>#REF!</v>
      </c>
      <c r="N7" s="51" t="e">
        <f aca="true" t="shared" si="2" ref="N7:S7">+M7</f>
        <v>#REF!</v>
      </c>
      <c r="O7" s="51" t="e">
        <f t="shared" si="2"/>
        <v>#REF!</v>
      </c>
      <c r="P7" s="51" t="e">
        <f t="shared" si="2"/>
        <v>#REF!</v>
      </c>
      <c r="Q7" s="51" t="e">
        <f t="shared" si="2"/>
        <v>#REF!</v>
      </c>
      <c r="R7" s="51" t="e">
        <f t="shared" si="2"/>
        <v>#REF!</v>
      </c>
      <c r="S7" s="51" t="e">
        <f t="shared" si="2"/>
        <v>#REF!</v>
      </c>
      <c r="T7" s="51" t="e">
        <f>+R7</f>
        <v>#REF!</v>
      </c>
      <c r="U7" s="21" t="e">
        <f>+T7</f>
        <v>#REF!</v>
      </c>
    </row>
    <row r="8" spans="1:21" ht="15.75">
      <c r="A8" s="4" t="s">
        <v>3</v>
      </c>
      <c r="B8" s="12"/>
      <c r="C8" s="35" t="e">
        <f>#REF!</f>
        <v>#REF!</v>
      </c>
      <c r="D8" s="21" t="e">
        <f t="shared" si="1"/>
        <v>#REF!</v>
      </c>
      <c r="E8" s="21" t="e">
        <f t="shared" si="1"/>
        <v>#REF!</v>
      </c>
      <c r="F8" s="21" t="e">
        <f t="shared" si="1"/>
        <v>#REF!</v>
      </c>
      <c r="G8" s="21" t="e">
        <f t="shared" si="1"/>
        <v>#REF!</v>
      </c>
      <c r="H8" s="21" t="e">
        <f t="shared" si="1"/>
        <v>#REF!</v>
      </c>
      <c r="I8" s="21" t="e">
        <f t="shared" si="1"/>
        <v>#REF!</v>
      </c>
      <c r="J8" s="21" t="e">
        <f t="shared" si="1"/>
        <v>#REF!</v>
      </c>
      <c r="K8" s="21" t="e">
        <f t="shared" si="1"/>
        <v>#REF!</v>
      </c>
      <c r="L8" s="37" t="e">
        <f t="shared" si="1"/>
        <v>#REF!</v>
      </c>
      <c r="M8" s="50" t="e">
        <f aca="true" t="shared" si="3" ref="M8:M31">L8*(1+$B$2)</f>
        <v>#REF!</v>
      </c>
      <c r="N8" s="51" t="e">
        <f aca="true" t="shared" si="4" ref="N8:N32">+M8</f>
        <v>#REF!</v>
      </c>
      <c r="O8" s="51" t="e">
        <f aca="true" t="shared" si="5" ref="O8:U17">+O7</f>
        <v>#REF!</v>
      </c>
      <c r="P8" s="51" t="e">
        <f t="shared" si="5"/>
        <v>#REF!</v>
      </c>
      <c r="Q8" s="51" t="e">
        <f t="shared" si="5"/>
        <v>#REF!</v>
      </c>
      <c r="R8" s="51" t="e">
        <f t="shared" si="5"/>
        <v>#REF!</v>
      </c>
      <c r="S8" s="51" t="e">
        <f t="shared" si="5"/>
        <v>#REF!</v>
      </c>
      <c r="T8" s="51" t="e">
        <f t="shared" si="5"/>
        <v>#REF!</v>
      </c>
      <c r="U8" s="21" t="e">
        <f t="shared" si="5"/>
        <v>#REF!</v>
      </c>
    </row>
    <row r="9" spans="1:21" ht="15.75">
      <c r="A9" s="4" t="s">
        <v>3</v>
      </c>
      <c r="B9" s="12"/>
      <c r="C9" s="35" t="e">
        <f>#REF!</f>
        <v>#REF!</v>
      </c>
      <c r="D9" s="21" t="e">
        <f t="shared" si="1"/>
        <v>#REF!</v>
      </c>
      <c r="E9" s="21" t="e">
        <f t="shared" si="1"/>
        <v>#REF!</v>
      </c>
      <c r="F9" s="21" t="e">
        <f t="shared" si="1"/>
        <v>#REF!</v>
      </c>
      <c r="G9" s="21" t="e">
        <f t="shared" si="1"/>
        <v>#REF!</v>
      </c>
      <c r="H9" s="21" t="e">
        <f t="shared" si="1"/>
        <v>#REF!</v>
      </c>
      <c r="I9" s="21" t="e">
        <f t="shared" si="1"/>
        <v>#REF!</v>
      </c>
      <c r="J9" s="21" t="e">
        <f t="shared" si="1"/>
        <v>#REF!</v>
      </c>
      <c r="K9" s="21" t="e">
        <f t="shared" si="1"/>
        <v>#REF!</v>
      </c>
      <c r="L9" s="37" t="e">
        <f t="shared" si="1"/>
        <v>#REF!</v>
      </c>
      <c r="M9" s="50" t="e">
        <f t="shared" si="3"/>
        <v>#REF!</v>
      </c>
      <c r="N9" s="51" t="e">
        <f t="shared" si="4"/>
        <v>#REF!</v>
      </c>
      <c r="O9" s="51" t="e">
        <f t="shared" si="5"/>
        <v>#REF!</v>
      </c>
      <c r="P9" s="51" t="e">
        <f t="shared" si="5"/>
        <v>#REF!</v>
      </c>
      <c r="Q9" s="51" t="e">
        <f t="shared" si="5"/>
        <v>#REF!</v>
      </c>
      <c r="R9" s="51" t="e">
        <f t="shared" si="5"/>
        <v>#REF!</v>
      </c>
      <c r="S9" s="51" t="e">
        <f t="shared" si="5"/>
        <v>#REF!</v>
      </c>
      <c r="T9" s="51" t="e">
        <f t="shared" si="5"/>
        <v>#REF!</v>
      </c>
      <c r="U9" s="21" t="e">
        <f t="shared" si="5"/>
        <v>#REF!</v>
      </c>
    </row>
    <row r="10" spans="1:21" ht="15.75">
      <c r="A10" s="4" t="s">
        <v>3</v>
      </c>
      <c r="B10" s="12"/>
      <c r="C10" s="35" t="e">
        <f>#REF!</f>
        <v>#REF!</v>
      </c>
      <c r="D10" s="21" t="e">
        <f t="shared" si="1"/>
        <v>#REF!</v>
      </c>
      <c r="E10" s="21" t="e">
        <f t="shared" si="1"/>
        <v>#REF!</v>
      </c>
      <c r="F10" s="21" t="e">
        <f t="shared" si="1"/>
        <v>#REF!</v>
      </c>
      <c r="G10" s="21" t="e">
        <f t="shared" si="1"/>
        <v>#REF!</v>
      </c>
      <c r="H10" s="21" t="e">
        <f t="shared" si="1"/>
        <v>#REF!</v>
      </c>
      <c r="I10" s="21" t="e">
        <f t="shared" si="1"/>
        <v>#REF!</v>
      </c>
      <c r="J10" s="21" t="e">
        <f t="shared" si="1"/>
        <v>#REF!</v>
      </c>
      <c r="K10" s="21" t="e">
        <f t="shared" si="1"/>
        <v>#REF!</v>
      </c>
      <c r="L10" s="37" t="e">
        <f t="shared" si="1"/>
        <v>#REF!</v>
      </c>
      <c r="M10" s="50" t="e">
        <f t="shared" si="3"/>
        <v>#REF!</v>
      </c>
      <c r="N10" s="51" t="e">
        <f t="shared" si="4"/>
        <v>#REF!</v>
      </c>
      <c r="O10" s="51" t="e">
        <f t="shared" si="5"/>
        <v>#REF!</v>
      </c>
      <c r="P10" s="51" t="e">
        <f t="shared" si="5"/>
        <v>#REF!</v>
      </c>
      <c r="Q10" s="51" t="e">
        <f t="shared" si="5"/>
        <v>#REF!</v>
      </c>
      <c r="R10" s="51" t="e">
        <f t="shared" si="5"/>
        <v>#REF!</v>
      </c>
      <c r="S10" s="51" t="e">
        <f t="shared" si="5"/>
        <v>#REF!</v>
      </c>
      <c r="T10" s="51" t="e">
        <f t="shared" si="5"/>
        <v>#REF!</v>
      </c>
      <c r="U10" s="21" t="e">
        <f t="shared" si="5"/>
        <v>#REF!</v>
      </c>
    </row>
    <row r="11" spans="1:21" ht="15.75">
      <c r="A11" s="4" t="s">
        <v>3</v>
      </c>
      <c r="B11" s="12"/>
      <c r="C11" s="35" t="e">
        <f>#REF!</f>
        <v>#REF!</v>
      </c>
      <c r="D11" s="21" t="e">
        <f t="shared" si="1"/>
        <v>#REF!</v>
      </c>
      <c r="E11" s="21" t="e">
        <f t="shared" si="1"/>
        <v>#REF!</v>
      </c>
      <c r="F11" s="21" t="e">
        <f t="shared" si="1"/>
        <v>#REF!</v>
      </c>
      <c r="G11" s="21" t="e">
        <f t="shared" si="1"/>
        <v>#REF!</v>
      </c>
      <c r="H11" s="21" t="e">
        <f t="shared" si="1"/>
        <v>#REF!</v>
      </c>
      <c r="I11" s="21" t="e">
        <f t="shared" si="1"/>
        <v>#REF!</v>
      </c>
      <c r="J11" s="21" t="e">
        <f t="shared" si="1"/>
        <v>#REF!</v>
      </c>
      <c r="K11" s="21" t="e">
        <f t="shared" si="1"/>
        <v>#REF!</v>
      </c>
      <c r="L11" s="37" t="e">
        <f t="shared" si="1"/>
        <v>#REF!</v>
      </c>
      <c r="M11" s="50" t="e">
        <f t="shared" si="3"/>
        <v>#REF!</v>
      </c>
      <c r="N11" s="51" t="e">
        <f t="shared" si="4"/>
        <v>#REF!</v>
      </c>
      <c r="O11" s="51" t="e">
        <f t="shared" si="5"/>
        <v>#REF!</v>
      </c>
      <c r="P11" s="51" t="e">
        <f t="shared" si="5"/>
        <v>#REF!</v>
      </c>
      <c r="Q11" s="51" t="e">
        <f t="shared" si="5"/>
        <v>#REF!</v>
      </c>
      <c r="R11" s="51" t="e">
        <f t="shared" si="5"/>
        <v>#REF!</v>
      </c>
      <c r="S11" s="51" t="e">
        <f t="shared" si="5"/>
        <v>#REF!</v>
      </c>
      <c r="T11" s="51" t="e">
        <f t="shared" si="5"/>
        <v>#REF!</v>
      </c>
      <c r="U11" s="21" t="e">
        <f t="shared" si="5"/>
        <v>#REF!</v>
      </c>
    </row>
    <row r="12" spans="1:21" ht="15.75">
      <c r="A12" s="4" t="s">
        <v>3</v>
      </c>
      <c r="B12" s="12"/>
      <c r="C12" s="35" t="e">
        <f>#REF!</f>
        <v>#REF!</v>
      </c>
      <c r="D12" s="21" t="e">
        <f t="shared" si="1"/>
        <v>#REF!</v>
      </c>
      <c r="E12" s="21" t="e">
        <f t="shared" si="1"/>
        <v>#REF!</v>
      </c>
      <c r="F12" s="21" t="e">
        <f t="shared" si="1"/>
        <v>#REF!</v>
      </c>
      <c r="G12" s="21" t="e">
        <f t="shared" si="1"/>
        <v>#REF!</v>
      </c>
      <c r="H12" s="21" t="e">
        <f t="shared" si="1"/>
        <v>#REF!</v>
      </c>
      <c r="I12" s="21" t="e">
        <f t="shared" si="1"/>
        <v>#REF!</v>
      </c>
      <c r="J12" s="21" t="e">
        <f t="shared" si="1"/>
        <v>#REF!</v>
      </c>
      <c r="K12" s="21" t="e">
        <f t="shared" si="1"/>
        <v>#REF!</v>
      </c>
      <c r="L12" s="37" t="e">
        <f t="shared" si="1"/>
        <v>#REF!</v>
      </c>
      <c r="M12" s="50" t="e">
        <f t="shared" si="3"/>
        <v>#REF!</v>
      </c>
      <c r="N12" s="51" t="e">
        <f t="shared" si="4"/>
        <v>#REF!</v>
      </c>
      <c r="O12" s="51" t="e">
        <f t="shared" si="5"/>
        <v>#REF!</v>
      </c>
      <c r="P12" s="51" t="e">
        <f t="shared" si="5"/>
        <v>#REF!</v>
      </c>
      <c r="Q12" s="51" t="e">
        <f t="shared" si="5"/>
        <v>#REF!</v>
      </c>
      <c r="R12" s="51" t="e">
        <f t="shared" si="5"/>
        <v>#REF!</v>
      </c>
      <c r="S12" s="51" t="e">
        <f t="shared" si="5"/>
        <v>#REF!</v>
      </c>
      <c r="T12" s="51" t="e">
        <f t="shared" si="5"/>
        <v>#REF!</v>
      </c>
      <c r="U12" s="21" t="e">
        <f t="shared" si="5"/>
        <v>#REF!</v>
      </c>
    </row>
    <row r="13" spans="1:21" ht="15.75">
      <c r="A13" s="4" t="s">
        <v>3</v>
      </c>
      <c r="B13" s="12"/>
      <c r="C13" s="35" t="e">
        <f>#REF!</f>
        <v>#REF!</v>
      </c>
      <c r="D13" s="21" t="e">
        <f t="shared" si="1"/>
        <v>#REF!</v>
      </c>
      <c r="E13" s="21" t="e">
        <f t="shared" si="1"/>
        <v>#REF!</v>
      </c>
      <c r="F13" s="21" t="e">
        <f t="shared" si="1"/>
        <v>#REF!</v>
      </c>
      <c r="G13" s="21" t="e">
        <f t="shared" si="1"/>
        <v>#REF!</v>
      </c>
      <c r="H13" s="21" t="e">
        <f t="shared" si="1"/>
        <v>#REF!</v>
      </c>
      <c r="I13" s="21" t="e">
        <f t="shared" si="1"/>
        <v>#REF!</v>
      </c>
      <c r="J13" s="21" t="e">
        <f t="shared" si="1"/>
        <v>#REF!</v>
      </c>
      <c r="K13" s="21" t="e">
        <f t="shared" si="1"/>
        <v>#REF!</v>
      </c>
      <c r="L13" s="37" t="e">
        <f t="shared" si="1"/>
        <v>#REF!</v>
      </c>
      <c r="M13" s="50" t="e">
        <f t="shared" si="3"/>
        <v>#REF!</v>
      </c>
      <c r="N13" s="51" t="e">
        <f t="shared" si="4"/>
        <v>#REF!</v>
      </c>
      <c r="O13" s="51" t="e">
        <f t="shared" si="5"/>
        <v>#REF!</v>
      </c>
      <c r="P13" s="51" t="e">
        <f t="shared" si="5"/>
        <v>#REF!</v>
      </c>
      <c r="Q13" s="51" t="e">
        <f t="shared" si="5"/>
        <v>#REF!</v>
      </c>
      <c r="R13" s="51" t="e">
        <f t="shared" si="5"/>
        <v>#REF!</v>
      </c>
      <c r="S13" s="51" t="e">
        <f t="shared" si="5"/>
        <v>#REF!</v>
      </c>
      <c r="T13" s="51" t="e">
        <f t="shared" si="5"/>
        <v>#REF!</v>
      </c>
      <c r="U13" s="21" t="e">
        <f t="shared" si="5"/>
        <v>#REF!</v>
      </c>
    </row>
    <row r="14" spans="1:21" ht="15.75">
      <c r="A14" s="4" t="s">
        <v>3</v>
      </c>
      <c r="B14" s="12"/>
      <c r="C14" s="35" t="e">
        <f>#REF!</f>
        <v>#REF!</v>
      </c>
      <c r="D14" s="21" t="e">
        <f t="shared" si="1"/>
        <v>#REF!</v>
      </c>
      <c r="E14" s="21" t="e">
        <f t="shared" si="1"/>
        <v>#REF!</v>
      </c>
      <c r="F14" s="21" t="e">
        <f t="shared" si="1"/>
        <v>#REF!</v>
      </c>
      <c r="G14" s="21" t="e">
        <f t="shared" si="1"/>
        <v>#REF!</v>
      </c>
      <c r="H14" s="21" t="e">
        <f t="shared" si="1"/>
        <v>#REF!</v>
      </c>
      <c r="I14" s="21" t="e">
        <f t="shared" si="1"/>
        <v>#REF!</v>
      </c>
      <c r="J14" s="21" t="e">
        <f t="shared" si="1"/>
        <v>#REF!</v>
      </c>
      <c r="K14" s="21" t="e">
        <f t="shared" si="1"/>
        <v>#REF!</v>
      </c>
      <c r="L14" s="37" t="e">
        <f t="shared" si="1"/>
        <v>#REF!</v>
      </c>
      <c r="M14" s="50" t="e">
        <f t="shared" si="3"/>
        <v>#REF!</v>
      </c>
      <c r="N14" s="51" t="e">
        <f t="shared" si="4"/>
        <v>#REF!</v>
      </c>
      <c r="O14" s="51" t="e">
        <f t="shared" si="5"/>
        <v>#REF!</v>
      </c>
      <c r="P14" s="51" t="e">
        <f t="shared" si="5"/>
        <v>#REF!</v>
      </c>
      <c r="Q14" s="51" t="e">
        <f t="shared" si="5"/>
        <v>#REF!</v>
      </c>
      <c r="R14" s="51" t="e">
        <f t="shared" si="5"/>
        <v>#REF!</v>
      </c>
      <c r="S14" s="51" t="e">
        <f t="shared" si="5"/>
        <v>#REF!</v>
      </c>
      <c r="T14" s="51" t="e">
        <f t="shared" si="5"/>
        <v>#REF!</v>
      </c>
      <c r="U14" s="21" t="e">
        <f t="shared" si="5"/>
        <v>#REF!</v>
      </c>
    </row>
    <row r="15" spans="1:21" ht="15.75">
      <c r="A15" s="4" t="s">
        <v>3</v>
      </c>
      <c r="B15" s="12"/>
      <c r="C15" s="35" t="e">
        <f>#REF!</f>
        <v>#REF!</v>
      </c>
      <c r="D15" s="21" t="e">
        <f t="shared" si="1"/>
        <v>#REF!</v>
      </c>
      <c r="E15" s="21" t="e">
        <f t="shared" si="1"/>
        <v>#REF!</v>
      </c>
      <c r="F15" s="21" t="e">
        <f t="shared" si="1"/>
        <v>#REF!</v>
      </c>
      <c r="G15" s="21" t="e">
        <f t="shared" si="1"/>
        <v>#REF!</v>
      </c>
      <c r="H15" s="21" t="e">
        <f t="shared" si="1"/>
        <v>#REF!</v>
      </c>
      <c r="I15" s="21" t="e">
        <f t="shared" si="1"/>
        <v>#REF!</v>
      </c>
      <c r="J15" s="21" t="e">
        <f t="shared" si="1"/>
        <v>#REF!</v>
      </c>
      <c r="K15" s="21" t="e">
        <f t="shared" si="1"/>
        <v>#REF!</v>
      </c>
      <c r="L15" s="37" t="e">
        <f t="shared" si="1"/>
        <v>#REF!</v>
      </c>
      <c r="M15" s="50" t="e">
        <f t="shared" si="3"/>
        <v>#REF!</v>
      </c>
      <c r="N15" s="51" t="e">
        <f t="shared" si="4"/>
        <v>#REF!</v>
      </c>
      <c r="O15" s="51" t="e">
        <f t="shared" si="5"/>
        <v>#REF!</v>
      </c>
      <c r="P15" s="51" t="e">
        <f t="shared" si="5"/>
        <v>#REF!</v>
      </c>
      <c r="Q15" s="51" t="e">
        <f t="shared" si="5"/>
        <v>#REF!</v>
      </c>
      <c r="R15" s="51" t="e">
        <f t="shared" si="5"/>
        <v>#REF!</v>
      </c>
      <c r="S15" s="51" t="e">
        <f t="shared" si="5"/>
        <v>#REF!</v>
      </c>
      <c r="T15" s="51" t="e">
        <f t="shared" si="5"/>
        <v>#REF!</v>
      </c>
      <c r="U15" s="21" t="e">
        <f t="shared" si="5"/>
        <v>#REF!</v>
      </c>
    </row>
    <row r="16" spans="1:21" ht="15.75">
      <c r="A16" s="4" t="s">
        <v>3</v>
      </c>
      <c r="B16" s="12"/>
      <c r="C16" s="35" t="e">
        <f>#REF!</f>
        <v>#REF!</v>
      </c>
      <c r="D16" s="21" t="e">
        <f t="shared" si="1"/>
        <v>#REF!</v>
      </c>
      <c r="E16" s="21" t="e">
        <f t="shared" si="1"/>
        <v>#REF!</v>
      </c>
      <c r="F16" s="21" t="e">
        <f t="shared" si="1"/>
        <v>#REF!</v>
      </c>
      <c r="G16" s="21" t="e">
        <f t="shared" si="1"/>
        <v>#REF!</v>
      </c>
      <c r="H16" s="21" t="e">
        <f t="shared" si="1"/>
        <v>#REF!</v>
      </c>
      <c r="I16" s="21" t="e">
        <f t="shared" si="1"/>
        <v>#REF!</v>
      </c>
      <c r="J16" s="21" t="e">
        <f t="shared" si="1"/>
        <v>#REF!</v>
      </c>
      <c r="K16" s="21" t="e">
        <f t="shared" si="1"/>
        <v>#REF!</v>
      </c>
      <c r="L16" s="37" t="e">
        <f t="shared" si="1"/>
        <v>#REF!</v>
      </c>
      <c r="M16" s="50" t="e">
        <f t="shared" si="3"/>
        <v>#REF!</v>
      </c>
      <c r="N16" s="51" t="e">
        <f t="shared" si="4"/>
        <v>#REF!</v>
      </c>
      <c r="O16" s="51" t="e">
        <f t="shared" si="5"/>
        <v>#REF!</v>
      </c>
      <c r="P16" s="51" t="e">
        <f t="shared" si="5"/>
        <v>#REF!</v>
      </c>
      <c r="Q16" s="51" t="e">
        <f t="shared" si="5"/>
        <v>#REF!</v>
      </c>
      <c r="R16" s="51" t="e">
        <f t="shared" si="5"/>
        <v>#REF!</v>
      </c>
      <c r="S16" s="51" t="e">
        <f t="shared" si="5"/>
        <v>#REF!</v>
      </c>
      <c r="T16" s="51" t="e">
        <f t="shared" si="5"/>
        <v>#REF!</v>
      </c>
      <c r="U16" s="21" t="e">
        <f t="shared" si="5"/>
        <v>#REF!</v>
      </c>
    </row>
    <row r="17" spans="1:21" ht="15.75">
      <c r="A17" s="4" t="s">
        <v>3</v>
      </c>
      <c r="B17" s="12"/>
      <c r="C17" s="35" t="e">
        <f>#REF!</f>
        <v>#REF!</v>
      </c>
      <c r="D17" s="21" t="e">
        <f t="shared" si="1"/>
        <v>#REF!</v>
      </c>
      <c r="E17" s="21" t="e">
        <f t="shared" si="1"/>
        <v>#REF!</v>
      </c>
      <c r="F17" s="21" t="e">
        <f t="shared" si="1"/>
        <v>#REF!</v>
      </c>
      <c r="G17" s="21" t="e">
        <f t="shared" si="1"/>
        <v>#REF!</v>
      </c>
      <c r="H17" s="21" t="e">
        <f t="shared" si="1"/>
        <v>#REF!</v>
      </c>
      <c r="I17" s="21" t="e">
        <f t="shared" si="1"/>
        <v>#REF!</v>
      </c>
      <c r="J17" s="21" t="e">
        <f t="shared" si="1"/>
        <v>#REF!</v>
      </c>
      <c r="K17" s="21" t="e">
        <f t="shared" si="1"/>
        <v>#REF!</v>
      </c>
      <c r="L17" s="37" t="e">
        <f t="shared" si="1"/>
        <v>#REF!</v>
      </c>
      <c r="M17" s="50" t="e">
        <f t="shared" si="3"/>
        <v>#REF!</v>
      </c>
      <c r="N17" s="51" t="e">
        <f t="shared" si="4"/>
        <v>#REF!</v>
      </c>
      <c r="O17" s="51" t="e">
        <f t="shared" si="5"/>
        <v>#REF!</v>
      </c>
      <c r="P17" s="51" t="e">
        <f t="shared" si="5"/>
        <v>#REF!</v>
      </c>
      <c r="Q17" s="51" t="e">
        <f t="shared" si="5"/>
        <v>#REF!</v>
      </c>
      <c r="R17" s="51" t="e">
        <f t="shared" si="5"/>
        <v>#REF!</v>
      </c>
      <c r="S17" s="51" t="e">
        <f t="shared" si="5"/>
        <v>#REF!</v>
      </c>
      <c r="T17" s="51" t="e">
        <f t="shared" si="5"/>
        <v>#REF!</v>
      </c>
      <c r="U17" s="21" t="e">
        <f t="shared" si="5"/>
        <v>#REF!</v>
      </c>
    </row>
    <row r="18" spans="1:21" ht="15.75">
      <c r="A18" s="4" t="s">
        <v>3</v>
      </c>
      <c r="B18" s="12"/>
      <c r="C18" s="35" t="e">
        <f>#REF!</f>
        <v>#REF!</v>
      </c>
      <c r="D18" s="7" t="e">
        <f t="shared" si="1"/>
        <v>#REF!</v>
      </c>
      <c r="E18" s="7" t="e">
        <f t="shared" si="1"/>
        <v>#REF!</v>
      </c>
      <c r="F18" s="7" t="e">
        <f t="shared" si="1"/>
        <v>#REF!</v>
      </c>
      <c r="G18" s="7" t="e">
        <f t="shared" si="1"/>
        <v>#REF!</v>
      </c>
      <c r="H18" s="7" t="e">
        <f t="shared" si="1"/>
        <v>#REF!</v>
      </c>
      <c r="I18" s="7" t="e">
        <f t="shared" si="1"/>
        <v>#REF!</v>
      </c>
      <c r="J18" s="7" t="e">
        <f t="shared" si="1"/>
        <v>#REF!</v>
      </c>
      <c r="K18" s="7" t="e">
        <f t="shared" si="1"/>
        <v>#REF!</v>
      </c>
      <c r="L18" s="38" t="e">
        <f t="shared" si="1"/>
        <v>#REF!</v>
      </c>
      <c r="M18" s="50" t="e">
        <f t="shared" si="3"/>
        <v>#REF!</v>
      </c>
      <c r="N18" s="51" t="e">
        <f t="shared" si="4"/>
        <v>#REF!</v>
      </c>
      <c r="O18" s="51" t="e">
        <f aca="true" t="shared" si="6" ref="O18:R31">+N18</f>
        <v>#REF!</v>
      </c>
      <c r="P18" s="51" t="e">
        <f t="shared" si="6"/>
        <v>#REF!</v>
      </c>
      <c r="Q18" s="51" t="e">
        <f t="shared" si="6"/>
        <v>#REF!</v>
      </c>
      <c r="R18" s="51" t="e">
        <f t="shared" si="6"/>
        <v>#REF!</v>
      </c>
      <c r="S18" s="51" t="e">
        <f aca="true" t="shared" si="7" ref="S18:S31">+R18</f>
        <v>#REF!</v>
      </c>
      <c r="T18" s="51" t="e">
        <f aca="true" t="shared" si="8" ref="T18:T31">+R18</f>
        <v>#REF!</v>
      </c>
      <c r="U18" s="21" t="e">
        <f aca="true" t="shared" si="9" ref="U18:U31">+T18</f>
        <v>#REF!</v>
      </c>
    </row>
    <row r="19" spans="1:21" ht="15.75">
      <c r="A19" s="4" t="s">
        <v>3</v>
      </c>
      <c r="B19" s="12"/>
      <c r="C19" s="35" t="e">
        <f>#REF!</f>
        <v>#REF!</v>
      </c>
      <c r="D19" s="7" t="e">
        <f t="shared" si="1"/>
        <v>#REF!</v>
      </c>
      <c r="E19" s="7" t="e">
        <f t="shared" si="1"/>
        <v>#REF!</v>
      </c>
      <c r="F19" s="7" t="e">
        <f t="shared" si="1"/>
        <v>#REF!</v>
      </c>
      <c r="G19" s="7" t="e">
        <f t="shared" si="1"/>
        <v>#REF!</v>
      </c>
      <c r="H19" s="7" t="e">
        <f t="shared" si="1"/>
        <v>#REF!</v>
      </c>
      <c r="I19" s="7" t="e">
        <f t="shared" si="1"/>
        <v>#REF!</v>
      </c>
      <c r="J19" s="7" t="e">
        <f t="shared" si="1"/>
        <v>#REF!</v>
      </c>
      <c r="K19" s="7" t="e">
        <f t="shared" si="1"/>
        <v>#REF!</v>
      </c>
      <c r="L19" s="38" t="e">
        <f t="shared" si="1"/>
        <v>#REF!</v>
      </c>
      <c r="M19" s="50" t="e">
        <f t="shared" si="3"/>
        <v>#REF!</v>
      </c>
      <c r="N19" s="51" t="e">
        <f t="shared" si="4"/>
        <v>#REF!</v>
      </c>
      <c r="O19" s="51" t="e">
        <f t="shared" si="6"/>
        <v>#REF!</v>
      </c>
      <c r="P19" s="51" t="e">
        <f t="shared" si="6"/>
        <v>#REF!</v>
      </c>
      <c r="Q19" s="51" t="e">
        <f t="shared" si="6"/>
        <v>#REF!</v>
      </c>
      <c r="R19" s="51" t="e">
        <f t="shared" si="6"/>
        <v>#REF!</v>
      </c>
      <c r="S19" s="51" t="e">
        <f t="shared" si="7"/>
        <v>#REF!</v>
      </c>
      <c r="T19" s="51" t="e">
        <f t="shared" si="8"/>
        <v>#REF!</v>
      </c>
      <c r="U19" s="21" t="e">
        <f t="shared" si="9"/>
        <v>#REF!</v>
      </c>
    </row>
    <row r="20" spans="1:21" ht="15.75">
      <c r="A20" s="4" t="s">
        <v>1</v>
      </c>
      <c r="B20" s="12"/>
      <c r="C20" s="35" t="e">
        <f>#REF!</f>
        <v>#REF!</v>
      </c>
      <c r="D20" s="21" t="e">
        <f t="shared" si="1"/>
        <v>#REF!</v>
      </c>
      <c r="E20" s="21" t="e">
        <f t="shared" si="1"/>
        <v>#REF!</v>
      </c>
      <c r="F20" s="21" t="e">
        <f t="shared" si="1"/>
        <v>#REF!</v>
      </c>
      <c r="G20" s="21" t="e">
        <f t="shared" si="1"/>
        <v>#REF!</v>
      </c>
      <c r="H20" s="21" t="e">
        <f t="shared" si="1"/>
        <v>#REF!</v>
      </c>
      <c r="I20" s="21" t="e">
        <f t="shared" si="1"/>
        <v>#REF!</v>
      </c>
      <c r="J20" s="21" t="e">
        <f t="shared" si="1"/>
        <v>#REF!</v>
      </c>
      <c r="K20" s="21" t="e">
        <f t="shared" si="1"/>
        <v>#REF!</v>
      </c>
      <c r="L20" s="37" t="e">
        <f t="shared" si="1"/>
        <v>#REF!</v>
      </c>
      <c r="M20" s="50" t="e">
        <f t="shared" si="3"/>
        <v>#REF!</v>
      </c>
      <c r="N20" s="51" t="e">
        <f t="shared" si="4"/>
        <v>#REF!</v>
      </c>
      <c r="O20" s="51" t="e">
        <f t="shared" si="6"/>
        <v>#REF!</v>
      </c>
      <c r="P20" s="51" t="e">
        <f t="shared" si="6"/>
        <v>#REF!</v>
      </c>
      <c r="Q20" s="51" t="e">
        <f t="shared" si="6"/>
        <v>#REF!</v>
      </c>
      <c r="R20" s="51" t="e">
        <f t="shared" si="6"/>
        <v>#REF!</v>
      </c>
      <c r="S20" s="51" t="e">
        <f t="shared" si="7"/>
        <v>#REF!</v>
      </c>
      <c r="T20" s="51" t="e">
        <f t="shared" si="8"/>
        <v>#REF!</v>
      </c>
      <c r="U20" s="21" t="e">
        <f t="shared" si="9"/>
        <v>#REF!</v>
      </c>
    </row>
    <row r="21" spans="1:21" ht="15.75">
      <c r="A21" s="4" t="s">
        <v>1</v>
      </c>
      <c r="B21" s="12"/>
      <c r="C21" s="35" t="e">
        <f>#REF!</f>
        <v>#REF!</v>
      </c>
      <c r="D21" s="21" t="e">
        <f t="shared" si="1"/>
        <v>#REF!</v>
      </c>
      <c r="E21" s="21" t="e">
        <f t="shared" si="1"/>
        <v>#REF!</v>
      </c>
      <c r="F21" s="21" t="e">
        <f t="shared" si="1"/>
        <v>#REF!</v>
      </c>
      <c r="G21" s="21" t="e">
        <f t="shared" si="1"/>
        <v>#REF!</v>
      </c>
      <c r="H21" s="21" t="e">
        <f t="shared" si="1"/>
        <v>#REF!</v>
      </c>
      <c r="I21" s="21" t="e">
        <f t="shared" si="1"/>
        <v>#REF!</v>
      </c>
      <c r="J21" s="21" t="e">
        <f t="shared" si="1"/>
        <v>#REF!</v>
      </c>
      <c r="K21" s="21" t="e">
        <f t="shared" si="1"/>
        <v>#REF!</v>
      </c>
      <c r="L21" s="37" t="e">
        <f t="shared" si="1"/>
        <v>#REF!</v>
      </c>
      <c r="M21" s="50" t="e">
        <f t="shared" si="3"/>
        <v>#REF!</v>
      </c>
      <c r="N21" s="51" t="e">
        <f t="shared" si="4"/>
        <v>#REF!</v>
      </c>
      <c r="O21" s="51" t="e">
        <f t="shared" si="6"/>
        <v>#REF!</v>
      </c>
      <c r="P21" s="51" t="e">
        <f t="shared" si="6"/>
        <v>#REF!</v>
      </c>
      <c r="Q21" s="51" t="e">
        <f t="shared" si="6"/>
        <v>#REF!</v>
      </c>
      <c r="R21" s="51" t="e">
        <f t="shared" si="6"/>
        <v>#REF!</v>
      </c>
      <c r="S21" s="51" t="e">
        <f t="shared" si="7"/>
        <v>#REF!</v>
      </c>
      <c r="T21" s="51" t="e">
        <f t="shared" si="8"/>
        <v>#REF!</v>
      </c>
      <c r="U21" s="21" t="e">
        <f t="shared" si="9"/>
        <v>#REF!</v>
      </c>
    </row>
    <row r="22" spans="1:21" ht="15.75">
      <c r="A22" s="4" t="s">
        <v>1</v>
      </c>
      <c r="B22" s="12"/>
      <c r="C22" s="35" t="e">
        <f>#REF!</f>
        <v>#REF!</v>
      </c>
      <c r="D22" s="21" t="e">
        <f t="shared" si="1"/>
        <v>#REF!</v>
      </c>
      <c r="E22" s="21" t="e">
        <f t="shared" si="1"/>
        <v>#REF!</v>
      </c>
      <c r="F22" s="21" t="e">
        <f t="shared" si="1"/>
        <v>#REF!</v>
      </c>
      <c r="G22" s="21" t="e">
        <f t="shared" si="1"/>
        <v>#REF!</v>
      </c>
      <c r="H22" s="21" t="e">
        <f t="shared" si="1"/>
        <v>#REF!</v>
      </c>
      <c r="I22" s="21" t="e">
        <f t="shared" si="1"/>
        <v>#REF!</v>
      </c>
      <c r="J22" s="21" t="e">
        <f t="shared" si="1"/>
        <v>#REF!</v>
      </c>
      <c r="K22" s="21" t="e">
        <f t="shared" si="1"/>
        <v>#REF!</v>
      </c>
      <c r="L22" s="37" t="e">
        <f t="shared" si="1"/>
        <v>#REF!</v>
      </c>
      <c r="M22" s="50" t="e">
        <f t="shared" si="3"/>
        <v>#REF!</v>
      </c>
      <c r="N22" s="51" t="e">
        <f t="shared" si="4"/>
        <v>#REF!</v>
      </c>
      <c r="O22" s="51" t="e">
        <f t="shared" si="6"/>
        <v>#REF!</v>
      </c>
      <c r="P22" s="51" t="e">
        <f t="shared" si="6"/>
        <v>#REF!</v>
      </c>
      <c r="Q22" s="51" t="e">
        <f t="shared" si="6"/>
        <v>#REF!</v>
      </c>
      <c r="R22" s="51" t="e">
        <f t="shared" si="6"/>
        <v>#REF!</v>
      </c>
      <c r="S22" s="51" t="e">
        <f t="shared" si="7"/>
        <v>#REF!</v>
      </c>
      <c r="T22" s="51" t="e">
        <f t="shared" si="8"/>
        <v>#REF!</v>
      </c>
      <c r="U22" s="21" t="e">
        <f t="shared" si="9"/>
        <v>#REF!</v>
      </c>
    </row>
    <row r="23" spans="1:21" ht="15.75">
      <c r="A23" s="4" t="s">
        <v>1</v>
      </c>
      <c r="B23" s="12"/>
      <c r="C23" s="35" t="e">
        <f>#REF!</f>
        <v>#REF!</v>
      </c>
      <c r="D23" s="21" t="e">
        <f t="shared" si="1"/>
        <v>#REF!</v>
      </c>
      <c r="E23" s="21" t="e">
        <f t="shared" si="1"/>
        <v>#REF!</v>
      </c>
      <c r="F23" s="21" t="e">
        <f t="shared" si="1"/>
        <v>#REF!</v>
      </c>
      <c r="G23" s="21" t="e">
        <f t="shared" si="1"/>
        <v>#REF!</v>
      </c>
      <c r="H23" s="21" t="e">
        <f t="shared" si="1"/>
        <v>#REF!</v>
      </c>
      <c r="I23" s="21" t="e">
        <f t="shared" si="1"/>
        <v>#REF!</v>
      </c>
      <c r="J23" s="21" t="e">
        <f t="shared" si="1"/>
        <v>#REF!</v>
      </c>
      <c r="K23" s="21" t="e">
        <f t="shared" si="1"/>
        <v>#REF!</v>
      </c>
      <c r="L23" s="37" t="e">
        <f t="shared" si="1"/>
        <v>#REF!</v>
      </c>
      <c r="M23" s="50" t="e">
        <f t="shared" si="3"/>
        <v>#REF!</v>
      </c>
      <c r="N23" s="51" t="e">
        <f t="shared" si="4"/>
        <v>#REF!</v>
      </c>
      <c r="O23" s="51" t="e">
        <f t="shared" si="6"/>
        <v>#REF!</v>
      </c>
      <c r="P23" s="51" t="e">
        <f t="shared" si="6"/>
        <v>#REF!</v>
      </c>
      <c r="Q23" s="51" t="e">
        <f t="shared" si="6"/>
        <v>#REF!</v>
      </c>
      <c r="R23" s="51" t="e">
        <f t="shared" si="6"/>
        <v>#REF!</v>
      </c>
      <c r="S23" s="51" t="e">
        <f t="shared" si="7"/>
        <v>#REF!</v>
      </c>
      <c r="T23" s="51" t="e">
        <f t="shared" si="8"/>
        <v>#REF!</v>
      </c>
      <c r="U23" s="21" t="e">
        <f t="shared" si="9"/>
        <v>#REF!</v>
      </c>
    </row>
    <row r="24" spans="1:21" ht="15.75">
      <c r="A24" s="4" t="s">
        <v>1</v>
      </c>
      <c r="B24" s="12"/>
      <c r="C24" s="35" t="e">
        <f>#REF!</f>
        <v>#REF!</v>
      </c>
      <c r="D24" s="21" t="e">
        <f t="shared" si="1"/>
        <v>#REF!</v>
      </c>
      <c r="E24" s="21" t="e">
        <f t="shared" si="1"/>
        <v>#REF!</v>
      </c>
      <c r="F24" s="21" t="e">
        <f t="shared" si="1"/>
        <v>#REF!</v>
      </c>
      <c r="G24" s="21" t="e">
        <f t="shared" si="1"/>
        <v>#REF!</v>
      </c>
      <c r="H24" s="21" t="e">
        <f t="shared" si="1"/>
        <v>#REF!</v>
      </c>
      <c r="I24" s="21" t="e">
        <f t="shared" si="1"/>
        <v>#REF!</v>
      </c>
      <c r="J24" s="21" t="e">
        <f t="shared" si="1"/>
        <v>#REF!</v>
      </c>
      <c r="K24" s="21" t="e">
        <f t="shared" si="1"/>
        <v>#REF!</v>
      </c>
      <c r="L24" s="37" t="e">
        <f t="shared" si="1"/>
        <v>#REF!</v>
      </c>
      <c r="M24" s="50" t="e">
        <f t="shared" si="3"/>
        <v>#REF!</v>
      </c>
      <c r="N24" s="51" t="e">
        <f t="shared" si="4"/>
        <v>#REF!</v>
      </c>
      <c r="O24" s="51" t="e">
        <f t="shared" si="6"/>
        <v>#REF!</v>
      </c>
      <c r="P24" s="51" t="e">
        <f t="shared" si="6"/>
        <v>#REF!</v>
      </c>
      <c r="Q24" s="51" t="e">
        <f t="shared" si="6"/>
        <v>#REF!</v>
      </c>
      <c r="R24" s="51" t="e">
        <f t="shared" si="6"/>
        <v>#REF!</v>
      </c>
      <c r="S24" s="51" t="e">
        <f t="shared" si="7"/>
        <v>#REF!</v>
      </c>
      <c r="T24" s="51" t="e">
        <f t="shared" si="8"/>
        <v>#REF!</v>
      </c>
      <c r="U24" s="21" t="e">
        <f t="shared" si="9"/>
        <v>#REF!</v>
      </c>
    </row>
    <row r="25" spans="1:21" ht="15.75">
      <c r="A25" s="4" t="s">
        <v>1</v>
      </c>
      <c r="B25" s="12"/>
      <c r="C25" s="35" t="e">
        <f>#REF!</f>
        <v>#REF!</v>
      </c>
      <c r="D25" s="21" t="e">
        <f t="shared" si="1"/>
        <v>#REF!</v>
      </c>
      <c r="E25" s="21" t="e">
        <f t="shared" si="1"/>
        <v>#REF!</v>
      </c>
      <c r="F25" s="21" t="e">
        <f t="shared" si="1"/>
        <v>#REF!</v>
      </c>
      <c r="G25" s="21" t="e">
        <f t="shared" si="1"/>
        <v>#REF!</v>
      </c>
      <c r="H25" s="21" t="e">
        <f t="shared" si="1"/>
        <v>#REF!</v>
      </c>
      <c r="I25" s="21" t="e">
        <f t="shared" si="1"/>
        <v>#REF!</v>
      </c>
      <c r="J25" s="21" t="e">
        <f t="shared" si="1"/>
        <v>#REF!</v>
      </c>
      <c r="K25" s="21" t="e">
        <f t="shared" si="1"/>
        <v>#REF!</v>
      </c>
      <c r="L25" s="37" t="e">
        <f t="shared" si="1"/>
        <v>#REF!</v>
      </c>
      <c r="M25" s="50" t="e">
        <f t="shared" si="3"/>
        <v>#REF!</v>
      </c>
      <c r="N25" s="51" t="e">
        <f t="shared" si="4"/>
        <v>#REF!</v>
      </c>
      <c r="O25" s="51" t="e">
        <f t="shared" si="6"/>
        <v>#REF!</v>
      </c>
      <c r="P25" s="51" t="e">
        <f t="shared" si="6"/>
        <v>#REF!</v>
      </c>
      <c r="Q25" s="51" t="e">
        <f t="shared" si="6"/>
        <v>#REF!</v>
      </c>
      <c r="R25" s="51" t="e">
        <f t="shared" si="6"/>
        <v>#REF!</v>
      </c>
      <c r="S25" s="51" t="e">
        <f t="shared" si="7"/>
        <v>#REF!</v>
      </c>
      <c r="T25" s="51" t="e">
        <f t="shared" si="8"/>
        <v>#REF!</v>
      </c>
      <c r="U25" s="21" t="e">
        <f t="shared" si="9"/>
        <v>#REF!</v>
      </c>
    </row>
    <row r="26" spans="1:21" ht="15.75">
      <c r="A26" s="4" t="s">
        <v>1</v>
      </c>
      <c r="B26" s="12"/>
      <c r="C26" s="35" t="e">
        <f>#REF!</f>
        <v>#REF!</v>
      </c>
      <c r="D26" s="21" t="e">
        <f t="shared" si="1"/>
        <v>#REF!</v>
      </c>
      <c r="E26" s="21" t="e">
        <f t="shared" si="1"/>
        <v>#REF!</v>
      </c>
      <c r="F26" s="21" t="e">
        <f t="shared" si="1"/>
        <v>#REF!</v>
      </c>
      <c r="G26" s="21" t="e">
        <f t="shared" si="1"/>
        <v>#REF!</v>
      </c>
      <c r="H26" s="21" t="e">
        <f t="shared" si="1"/>
        <v>#REF!</v>
      </c>
      <c r="I26" s="21" t="e">
        <f t="shared" si="1"/>
        <v>#REF!</v>
      </c>
      <c r="J26" s="21" t="e">
        <f t="shared" si="1"/>
        <v>#REF!</v>
      </c>
      <c r="K26" s="21" t="e">
        <f t="shared" si="1"/>
        <v>#REF!</v>
      </c>
      <c r="L26" s="37" t="e">
        <f t="shared" si="1"/>
        <v>#REF!</v>
      </c>
      <c r="M26" s="50" t="e">
        <f t="shared" si="3"/>
        <v>#REF!</v>
      </c>
      <c r="N26" s="51" t="e">
        <f t="shared" si="4"/>
        <v>#REF!</v>
      </c>
      <c r="O26" s="51" t="e">
        <f t="shared" si="6"/>
        <v>#REF!</v>
      </c>
      <c r="P26" s="51" t="e">
        <f t="shared" si="6"/>
        <v>#REF!</v>
      </c>
      <c r="Q26" s="51" t="e">
        <f t="shared" si="6"/>
        <v>#REF!</v>
      </c>
      <c r="R26" s="51" t="e">
        <f t="shared" si="6"/>
        <v>#REF!</v>
      </c>
      <c r="S26" s="51" t="e">
        <f t="shared" si="7"/>
        <v>#REF!</v>
      </c>
      <c r="T26" s="51" t="e">
        <f t="shared" si="8"/>
        <v>#REF!</v>
      </c>
      <c r="U26" s="21" t="e">
        <f t="shared" si="9"/>
        <v>#REF!</v>
      </c>
    </row>
    <row r="27" spans="1:21" ht="15.75">
      <c r="A27" s="4" t="s">
        <v>1</v>
      </c>
      <c r="B27" s="12"/>
      <c r="C27" s="35" t="e">
        <f>#REF!</f>
        <v>#REF!</v>
      </c>
      <c r="D27" s="21" t="e">
        <f t="shared" si="1"/>
        <v>#REF!</v>
      </c>
      <c r="E27" s="21" t="e">
        <f t="shared" si="1"/>
        <v>#REF!</v>
      </c>
      <c r="F27" s="21" t="e">
        <f t="shared" si="1"/>
        <v>#REF!</v>
      </c>
      <c r="G27" s="21" t="e">
        <f t="shared" si="1"/>
        <v>#REF!</v>
      </c>
      <c r="H27" s="21" t="e">
        <f t="shared" si="1"/>
        <v>#REF!</v>
      </c>
      <c r="I27" s="21" t="e">
        <f t="shared" si="1"/>
        <v>#REF!</v>
      </c>
      <c r="J27" s="21" t="e">
        <f t="shared" si="1"/>
        <v>#REF!</v>
      </c>
      <c r="K27" s="21" t="e">
        <f t="shared" si="1"/>
        <v>#REF!</v>
      </c>
      <c r="L27" s="37" t="e">
        <f t="shared" si="1"/>
        <v>#REF!</v>
      </c>
      <c r="M27" s="50" t="e">
        <f t="shared" si="3"/>
        <v>#REF!</v>
      </c>
      <c r="N27" s="51" t="e">
        <f t="shared" si="4"/>
        <v>#REF!</v>
      </c>
      <c r="O27" s="51" t="e">
        <f t="shared" si="6"/>
        <v>#REF!</v>
      </c>
      <c r="P27" s="51" t="e">
        <f t="shared" si="6"/>
        <v>#REF!</v>
      </c>
      <c r="Q27" s="51" t="e">
        <f t="shared" si="6"/>
        <v>#REF!</v>
      </c>
      <c r="R27" s="51" t="e">
        <f t="shared" si="6"/>
        <v>#REF!</v>
      </c>
      <c r="S27" s="51" t="e">
        <f t="shared" si="7"/>
        <v>#REF!</v>
      </c>
      <c r="T27" s="51" t="e">
        <f t="shared" si="8"/>
        <v>#REF!</v>
      </c>
      <c r="U27" s="21" t="e">
        <f t="shared" si="9"/>
        <v>#REF!</v>
      </c>
    </row>
    <row r="28" spans="1:21" ht="15.75">
      <c r="A28" s="4" t="s">
        <v>1</v>
      </c>
      <c r="B28" s="12"/>
      <c r="C28" s="35" t="e">
        <f>#REF!</f>
        <v>#REF!</v>
      </c>
      <c r="D28" s="21" t="e">
        <f t="shared" si="1"/>
        <v>#REF!</v>
      </c>
      <c r="E28" s="21" t="e">
        <f t="shared" si="1"/>
        <v>#REF!</v>
      </c>
      <c r="F28" s="21" t="e">
        <f t="shared" si="1"/>
        <v>#REF!</v>
      </c>
      <c r="G28" s="21" t="e">
        <f t="shared" si="1"/>
        <v>#REF!</v>
      </c>
      <c r="H28" s="21" t="e">
        <f t="shared" si="1"/>
        <v>#REF!</v>
      </c>
      <c r="I28" s="21" t="e">
        <f t="shared" si="1"/>
        <v>#REF!</v>
      </c>
      <c r="J28" s="21" t="e">
        <f t="shared" si="1"/>
        <v>#REF!</v>
      </c>
      <c r="K28" s="21" t="e">
        <f t="shared" si="1"/>
        <v>#REF!</v>
      </c>
      <c r="L28" s="37" t="e">
        <f t="shared" si="1"/>
        <v>#REF!</v>
      </c>
      <c r="M28" s="50" t="e">
        <f t="shared" si="3"/>
        <v>#REF!</v>
      </c>
      <c r="N28" s="51" t="e">
        <f t="shared" si="4"/>
        <v>#REF!</v>
      </c>
      <c r="O28" s="51" t="e">
        <f t="shared" si="6"/>
        <v>#REF!</v>
      </c>
      <c r="P28" s="51" t="e">
        <f t="shared" si="6"/>
        <v>#REF!</v>
      </c>
      <c r="Q28" s="51" t="e">
        <f t="shared" si="6"/>
        <v>#REF!</v>
      </c>
      <c r="R28" s="51" t="e">
        <f t="shared" si="6"/>
        <v>#REF!</v>
      </c>
      <c r="S28" s="51" t="e">
        <f t="shared" si="7"/>
        <v>#REF!</v>
      </c>
      <c r="T28" s="51" t="e">
        <f t="shared" si="8"/>
        <v>#REF!</v>
      </c>
      <c r="U28" s="21" t="e">
        <f t="shared" si="9"/>
        <v>#REF!</v>
      </c>
    </row>
    <row r="29" spans="1:21" ht="15.75">
      <c r="A29" s="4" t="s">
        <v>1</v>
      </c>
      <c r="B29" s="12"/>
      <c r="C29" s="35" t="e">
        <f>#REF!</f>
        <v>#REF!</v>
      </c>
      <c r="D29" s="21" t="e">
        <f t="shared" si="1"/>
        <v>#REF!</v>
      </c>
      <c r="E29" s="21" t="e">
        <f t="shared" si="1"/>
        <v>#REF!</v>
      </c>
      <c r="F29" s="21" t="e">
        <f t="shared" si="1"/>
        <v>#REF!</v>
      </c>
      <c r="G29" s="21" t="e">
        <f t="shared" si="1"/>
        <v>#REF!</v>
      </c>
      <c r="H29" s="21" t="e">
        <f t="shared" si="1"/>
        <v>#REF!</v>
      </c>
      <c r="I29" s="21" t="e">
        <f t="shared" si="1"/>
        <v>#REF!</v>
      </c>
      <c r="J29" s="21" t="e">
        <f t="shared" si="1"/>
        <v>#REF!</v>
      </c>
      <c r="K29" s="21" t="e">
        <f t="shared" si="1"/>
        <v>#REF!</v>
      </c>
      <c r="L29" s="37" t="e">
        <f t="shared" si="1"/>
        <v>#REF!</v>
      </c>
      <c r="M29" s="50" t="e">
        <f t="shared" si="3"/>
        <v>#REF!</v>
      </c>
      <c r="N29" s="51" t="e">
        <f t="shared" si="4"/>
        <v>#REF!</v>
      </c>
      <c r="O29" s="51" t="e">
        <f t="shared" si="6"/>
        <v>#REF!</v>
      </c>
      <c r="P29" s="51" t="e">
        <f t="shared" si="6"/>
        <v>#REF!</v>
      </c>
      <c r="Q29" s="51" t="e">
        <f t="shared" si="6"/>
        <v>#REF!</v>
      </c>
      <c r="R29" s="51" t="e">
        <f t="shared" si="6"/>
        <v>#REF!</v>
      </c>
      <c r="S29" s="51" t="e">
        <f t="shared" si="7"/>
        <v>#REF!</v>
      </c>
      <c r="T29" s="51" t="e">
        <f t="shared" si="8"/>
        <v>#REF!</v>
      </c>
      <c r="U29" s="21" t="e">
        <f t="shared" si="9"/>
        <v>#REF!</v>
      </c>
    </row>
    <row r="30" spans="1:21" ht="15.75">
      <c r="A30" s="4" t="s">
        <v>1</v>
      </c>
      <c r="B30" s="12"/>
      <c r="C30" s="35" t="e">
        <f>#REF!</f>
        <v>#REF!</v>
      </c>
      <c r="D30" s="21" t="e">
        <f t="shared" si="1"/>
        <v>#REF!</v>
      </c>
      <c r="E30" s="21" t="e">
        <f t="shared" si="1"/>
        <v>#REF!</v>
      </c>
      <c r="F30" s="21" t="e">
        <f t="shared" si="1"/>
        <v>#REF!</v>
      </c>
      <c r="G30" s="21" t="e">
        <f t="shared" si="1"/>
        <v>#REF!</v>
      </c>
      <c r="H30" s="21" t="e">
        <f t="shared" si="1"/>
        <v>#REF!</v>
      </c>
      <c r="I30" s="21" t="e">
        <f t="shared" si="1"/>
        <v>#REF!</v>
      </c>
      <c r="J30" s="21" t="e">
        <f t="shared" si="1"/>
        <v>#REF!</v>
      </c>
      <c r="K30" s="21" t="e">
        <f t="shared" si="1"/>
        <v>#REF!</v>
      </c>
      <c r="L30" s="37" t="e">
        <f t="shared" si="1"/>
        <v>#REF!</v>
      </c>
      <c r="M30" s="50" t="e">
        <f t="shared" si="3"/>
        <v>#REF!</v>
      </c>
      <c r="N30" s="51" t="e">
        <f t="shared" si="4"/>
        <v>#REF!</v>
      </c>
      <c r="O30" s="51" t="e">
        <f t="shared" si="6"/>
        <v>#REF!</v>
      </c>
      <c r="P30" s="51" t="e">
        <f t="shared" si="6"/>
        <v>#REF!</v>
      </c>
      <c r="Q30" s="51" t="e">
        <f t="shared" si="6"/>
        <v>#REF!</v>
      </c>
      <c r="R30" s="51" t="e">
        <f t="shared" si="6"/>
        <v>#REF!</v>
      </c>
      <c r="S30" s="51" t="e">
        <f t="shared" si="7"/>
        <v>#REF!</v>
      </c>
      <c r="T30" s="51" t="e">
        <f t="shared" si="8"/>
        <v>#REF!</v>
      </c>
      <c r="U30" s="21" t="e">
        <f t="shared" si="9"/>
        <v>#REF!</v>
      </c>
    </row>
    <row r="31" spans="1:21" ht="15.75">
      <c r="A31" s="4" t="s">
        <v>1</v>
      </c>
      <c r="B31" s="12"/>
      <c r="C31" s="35" t="s">
        <v>19</v>
      </c>
      <c r="D31" s="21">
        <v>495</v>
      </c>
      <c r="E31" s="21">
        <v>495</v>
      </c>
      <c r="F31" s="21">
        <v>495</v>
      </c>
      <c r="G31" s="21">
        <v>495</v>
      </c>
      <c r="H31" s="21">
        <v>495</v>
      </c>
      <c r="I31" s="21">
        <v>495</v>
      </c>
      <c r="J31" s="21">
        <v>495</v>
      </c>
      <c r="K31" s="21">
        <v>495</v>
      </c>
      <c r="L31" s="37">
        <v>495</v>
      </c>
      <c r="M31" s="50">
        <f t="shared" si="3"/>
        <v>504.90000000000003</v>
      </c>
      <c r="N31" s="51">
        <f t="shared" si="4"/>
        <v>504.90000000000003</v>
      </c>
      <c r="O31" s="51">
        <f t="shared" si="6"/>
        <v>504.90000000000003</v>
      </c>
      <c r="P31" s="51">
        <f t="shared" si="6"/>
        <v>504.90000000000003</v>
      </c>
      <c r="Q31" s="51">
        <f t="shared" si="6"/>
        <v>504.90000000000003</v>
      </c>
      <c r="R31" s="51">
        <f t="shared" si="6"/>
        <v>504.90000000000003</v>
      </c>
      <c r="S31" s="51">
        <f t="shared" si="7"/>
        <v>504.90000000000003</v>
      </c>
      <c r="T31" s="51">
        <f t="shared" si="8"/>
        <v>504.90000000000003</v>
      </c>
      <c r="U31" s="21">
        <f t="shared" si="9"/>
        <v>504.90000000000003</v>
      </c>
    </row>
    <row r="32" spans="1:21" ht="15.75">
      <c r="A32" s="6" t="s">
        <v>5</v>
      </c>
      <c r="B32" s="12"/>
      <c r="C32" s="22"/>
      <c r="D32" s="22">
        <f>+C32</f>
        <v>0</v>
      </c>
      <c r="E32" s="22">
        <f aca="true" t="shared" si="10" ref="E32:U32">+D32</f>
        <v>0</v>
      </c>
      <c r="F32" s="22">
        <f t="shared" si="10"/>
        <v>0</v>
      </c>
      <c r="G32" s="22">
        <f t="shared" si="10"/>
        <v>0</v>
      </c>
      <c r="H32" s="22">
        <f t="shared" si="10"/>
        <v>0</v>
      </c>
      <c r="I32" s="22">
        <f t="shared" si="10"/>
        <v>0</v>
      </c>
      <c r="J32" s="22">
        <f t="shared" si="10"/>
        <v>0</v>
      </c>
      <c r="K32" s="22">
        <f t="shared" si="10"/>
        <v>0</v>
      </c>
      <c r="L32" s="39">
        <f t="shared" si="10"/>
        <v>0</v>
      </c>
      <c r="M32" s="45">
        <f t="shared" si="10"/>
        <v>0</v>
      </c>
      <c r="N32" s="22">
        <f t="shared" si="4"/>
        <v>0</v>
      </c>
      <c r="O32" s="22">
        <f>+N32</f>
        <v>0</v>
      </c>
      <c r="P32" s="22">
        <f t="shared" si="10"/>
        <v>0</v>
      </c>
      <c r="Q32" s="22">
        <f t="shared" si="10"/>
        <v>0</v>
      </c>
      <c r="R32" s="22">
        <f t="shared" si="10"/>
        <v>0</v>
      </c>
      <c r="S32" s="22">
        <f>+R32</f>
        <v>0</v>
      </c>
      <c r="T32" s="22">
        <f>+R32</f>
        <v>0</v>
      </c>
      <c r="U32" s="22">
        <f t="shared" si="10"/>
        <v>0</v>
      </c>
    </row>
    <row r="33" spans="1:21" ht="15.75">
      <c r="A33" s="11" t="s">
        <v>9</v>
      </c>
      <c r="B33" s="11"/>
      <c r="C33" s="18" t="e">
        <f aca="true" t="shared" si="11" ref="C33:U33">SUM(C7:C32)</f>
        <v>#REF!</v>
      </c>
      <c r="D33" s="18" t="e">
        <f t="shared" si="11"/>
        <v>#REF!</v>
      </c>
      <c r="E33" s="18" t="e">
        <f t="shared" si="11"/>
        <v>#REF!</v>
      </c>
      <c r="F33" s="18" t="e">
        <f t="shared" si="11"/>
        <v>#REF!</v>
      </c>
      <c r="G33" s="18" t="e">
        <f t="shared" si="11"/>
        <v>#REF!</v>
      </c>
      <c r="H33" s="18" t="e">
        <f t="shared" si="11"/>
        <v>#REF!</v>
      </c>
      <c r="I33" s="18" t="e">
        <f t="shared" si="11"/>
        <v>#REF!</v>
      </c>
      <c r="J33" s="18" t="e">
        <f t="shared" si="11"/>
        <v>#REF!</v>
      </c>
      <c r="K33" s="18" t="e">
        <f t="shared" si="11"/>
        <v>#REF!</v>
      </c>
      <c r="L33" s="40" t="e">
        <f t="shared" si="11"/>
        <v>#REF!</v>
      </c>
      <c r="M33" s="46" t="e">
        <f t="shared" si="11"/>
        <v>#REF!</v>
      </c>
      <c r="N33" s="18" t="e">
        <f t="shared" si="11"/>
        <v>#REF!</v>
      </c>
      <c r="O33" s="18" t="e">
        <f t="shared" si="11"/>
        <v>#REF!</v>
      </c>
      <c r="P33" s="18" t="e">
        <f t="shared" si="11"/>
        <v>#REF!</v>
      </c>
      <c r="Q33" s="18" t="e">
        <f t="shared" si="11"/>
        <v>#REF!</v>
      </c>
      <c r="R33" s="18" t="e">
        <f t="shared" si="11"/>
        <v>#REF!</v>
      </c>
      <c r="S33" s="18" t="e">
        <f t="shared" si="11"/>
        <v>#REF!</v>
      </c>
      <c r="T33" s="18" t="e">
        <f t="shared" si="11"/>
        <v>#REF!</v>
      </c>
      <c r="U33" s="18" t="e">
        <f t="shared" si="11"/>
        <v>#REF!</v>
      </c>
    </row>
    <row r="34" spans="1:21" ht="15.75">
      <c r="A34" s="13" t="s">
        <v>10</v>
      </c>
      <c r="B34" s="19">
        <v>0.05</v>
      </c>
      <c r="C34" s="20" t="e">
        <f>-C33*$B34</f>
        <v>#REF!</v>
      </c>
      <c r="D34" s="20" t="e">
        <f aca="true" t="shared" si="12" ref="D34:P34">-D33*$B34</f>
        <v>#REF!</v>
      </c>
      <c r="E34" s="20" t="e">
        <f t="shared" si="12"/>
        <v>#REF!</v>
      </c>
      <c r="F34" s="20" t="e">
        <f t="shared" si="12"/>
        <v>#REF!</v>
      </c>
      <c r="G34" s="20" t="e">
        <f t="shared" si="12"/>
        <v>#REF!</v>
      </c>
      <c r="H34" s="20" t="e">
        <f t="shared" si="12"/>
        <v>#REF!</v>
      </c>
      <c r="I34" s="20" t="e">
        <f t="shared" si="12"/>
        <v>#REF!</v>
      </c>
      <c r="J34" s="20" t="e">
        <f t="shared" si="12"/>
        <v>#REF!</v>
      </c>
      <c r="K34" s="20" t="e">
        <f t="shared" si="12"/>
        <v>#REF!</v>
      </c>
      <c r="L34" s="41" t="e">
        <f t="shared" si="12"/>
        <v>#REF!</v>
      </c>
      <c r="M34" s="47" t="e">
        <f t="shared" si="12"/>
        <v>#REF!</v>
      </c>
      <c r="N34" s="20" t="e">
        <f t="shared" si="12"/>
        <v>#REF!</v>
      </c>
      <c r="O34" s="20" t="e">
        <f t="shared" si="12"/>
        <v>#REF!</v>
      </c>
      <c r="P34" s="20" t="e">
        <f t="shared" si="12"/>
        <v>#REF!</v>
      </c>
      <c r="Q34" s="28" t="e">
        <f>-Q33*0.07</f>
        <v>#REF!</v>
      </c>
      <c r="R34" s="20" t="e">
        <f>-R33*0.07</f>
        <v>#REF!</v>
      </c>
      <c r="S34" s="20" t="e">
        <f>-S33*0.07</f>
        <v>#REF!</v>
      </c>
      <c r="T34" s="20" t="e">
        <f>-T33*0.07</f>
        <v>#REF!</v>
      </c>
      <c r="U34" s="20" t="e">
        <f>-U33*0.07</f>
        <v>#REF!</v>
      </c>
    </row>
    <row r="35" spans="1:21" ht="15.75">
      <c r="A35" s="13" t="s">
        <v>2</v>
      </c>
      <c r="B35" s="12"/>
      <c r="C35" s="20" t="e">
        <f>SUM(C33:C34)</f>
        <v>#REF!</v>
      </c>
      <c r="D35" s="20" t="e">
        <f aca="true" t="shared" si="13" ref="D35:U35">SUM(D33:D34)</f>
        <v>#REF!</v>
      </c>
      <c r="E35" s="20" t="e">
        <f t="shared" si="13"/>
        <v>#REF!</v>
      </c>
      <c r="F35" s="20" t="e">
        <f t="shared" si="13"/>
        <v>#REF!</v>
      </c>
      <c r="G35" s="20" t="e">
        <f t="shared" si="13"/>
        <v>#REF!</v>
      </c>
      <c r="H35" s="20" t="e">
        <f t="shared" si="13"/>
        <v>#REF!</v>
      </c>
      <c r="I35" s="20" t="e">
        <f t="shared" si="13"/>
        <v>#REF!</v>
      </c>
      <c r="J35" s="20" t="e">
        <f t="shared" si="13"/>
        <v>#REF!</v>
      </c>
      <c r="K35" s="20" t="e">
        <f t="shared" si="13"/>
        <v>#REF!</v>
      </c>
      <c r="L35" s="41" t="e">
        <f t="shared" si="13"/>
        <v>#REF!</v>
      </c>
      <c r="M35" s="47" t="e">
        <f t="shared" si="13"/>
        <v>#REF!</v>
      </c>
      <c r="N35" s="20" t="e">
        <f t="shared" si="13"/>
        <v>#REF!</v>
      </c>
      <c r="O35" s="20" t="e">
        <f t="shared" si="13"/>
        <v>#REF!</v>
      </c>
      <c r="P35" s="20" t="e">
        <f t="shared" si="13"/>
        <v>#REF!</v>
      </c>
      <c r="Q35" s="20" t="e">
        <f t="shared" si="13"/>
        <v>#REF!</v>
      </c>
      <c r="R35" s="20" t="e">
        <f t="shared" si="13"/>
        <v>#REF!</v>
      </c>
      <c r="S35" s="20" t="e">
        <f t="shared" si="13"/>
        <v>#REF!</v>
      </c>
      <c r="T35" s="20" t="e">
        <f t="shared" si="13"/>
        <v>#REF!</v>
      </c>
      <c r="U35" s="20" t="e">
        <f t="shared" si="13"/>
        <v>#REF!</v>
      </c>
    </row>
    <row r="36" spans="1:21" ht="15.75">
      <c r="A36" s="13" t="s">
        <v>6</v>
      </c>
      <c r="B36" s="12"/>
      <c r="C36" s="20" t="e">
        <f>+#REF!/12</f>
        <v>#REF!</v>
      </c>
      <c r="D36" s="20" t="e">
        <f>+C36</f>
        <v>#REF!</v>
      </c>
      <c r="E36" s="20" t="e">
        <f aca="true" t="shared" si="14" ref="E36:U36">+D36</f>
        <v>#REF!</v>
      </c>
      <c r="F36" s="20" t="e">
        <f t="shared" si="14"/>
        <v>#REF!</v>
      </c>
      <c r="G36" s="20" t="e">
        <f t="shared" si="14"/>
        <v>#REF!</v>
      </c>
      <c r="H36" s="20" t="e">
        <f t="shared" si="14"/>
        <v>#REF!</v>
      </c>
      <c r="I36" s="20" t="e">
        <f t="shared" si="14"/>
        <v>#REF!</v>
      </c>
      <c r="J36" s="20" t="e">
        <f t="shared" si="14"/>
        <v>#REF!</v>
      </c>
      <c r="K36" s="20" t="e">
        <f t="shared" si="14"/>
        <v>#REF!</v>
      </c>
      <c r="L36" s="41" t="e">
        <f t="shared" si="14"/>
        <v>#REF!</v>
      </c>
      <c r="M36" s="47" t="e">
        <f t="shared" si="14"/>
        <v>#REF!</v>
      </c>
      <c r="N36" s="20" t="e">
        <f t="shared" si="14"/>
        <v>#REF!</v>
      </c>
      <c r="O36" s="20" t="e">
        <f t="shared" si="14"/>
        <v>#REF!</v>
      </c>
      <c r="P36" s="20" t="e">
        <f t="shared" si="14"/>
        <v>#REF!</v>
      </c>
      <c r="Q36" s="20" t="e">
        <f t="shared" si="14"/>
        <v>#REF!</v>
      </c>
      <c r="R36" s="20" t="e">
        <f t="shared" si="14"/>
        <v>#REF!</v>
      </c>
      <c r="S36" s="20" t="e">
        <f>+R36</f>
        <v>#REF!</v>
      </c>
      <c r="T36" s="20" t="e">
        <f>+R36</f>
        <v>#REF!</v>
      </c>
      <c r="U36" s="20" t="e">
        <f t="shared" si="14"/>
        <v>#REF!</v>
      </c>
    </row>
    <row r="37" spans="1:21" ht="16.5" thickBot="1">
      <c r="A37" s="24" t="s">
        <v>11</v>
      </c>
      <c r="B37" s="25"/>
      <c r="C37" s="26" t="e">
        <f>+C35-C36</f>
        <v>#REF!</v>
      </c>
      <c r="D37" s="26" t="e">
        <f aca="true" t="shared" si="15" ref="D37:U37">+D35-D36</f>
        <v>#REF!</v>
      </c>
      <c r="E37" s="26" t="e">
        <f t="shared" si="15"/>
        <v>#REF!</v>
      </c>
      <c r="F37" s="26" t="e">
        <f t="shared" si="15"/>
        <v>#REF!</v>
      </c>
      <c r="G37" s="26" t="e">
        <f t="shared" si="15"/>
        <v>#REF!</v>
      </c>
      <c r="H37" s="26" t="e">
        <f t="shared" si="15"/>
        <v>#REF!</v>
      </c>
      <c r="I37" s="26" t="e">
        <f t="shared" si="15"/>
        <v>#REF!</v>
      </c>
      <c r="J37" s="26" t="e">
        <f t="shared" si="15"/>
        <v>#REF!</v>
      </c>
      <c r="K37" s="26" t="e">
        <f t="shared" si="15"/>
        <v>#REF!</v>
      </c>
      <c r="L37" s="42" t="e">
        <f t="shared" si="15"/>
        <v>#REF!</v>
      </c>
      <c r="M37" s="48" t="e">
        <f t="shared" si="15"/>
        <v>#REF!</v>
      </c>
      <c r="N37" s="26" t="e">
        <f t="shared" si="15"/>
        <v>#REF!</v>
      </c>
      <c r="O37" s="26" t="e">
        <f t="shared" si="15"/>
        <v>#REF!</v>
      </c>
      <c r="P37" s="26" t="e">
        <f t="shared" si="15"/>
        <v>#REF!</v>
      </c>
      <c r="Q37" s="26" t="e">
        <f t="shared" si="15"/>
        <v>#REF!</v>
      </c>
      <c r="R37" s="26" t="e">
        <f t="shared" si="15"/>
        <v>#REF!</v>
      </c>
      <c r="S37" s="26" t="e">
        <f t="shared" si="15"/>
        <v>#REF!</v>
      </c>
      <c r="T37" s="26" t="e">
        <f t="shared" si="15"/>
        <v>#REF!</v>
      </c>
      <c r="U37" s="26" t="e">
        <f t="shared" si="15"/>
        <v>#REF!</v>
      </c>
    </row>
    <row r="38" spans="20:21" ht="16.5" thickBot="1">
      <c r="T38" s="8" t="s">
        <v>15</v>
      </c>
      <c r="U38" s="9" t="e">
        <f>SUM(#REF!)</f>
        <v>#REF!</v>
      </c>
    </row>
    <row r="41" ht="15.75">
      <c r="A41" s="2" t="s">
        <v>13</v>
      </c>
    </row>
    <row r="42" ht="15.75">
      <c r="A42" t="s">
        <v>18</v>
      </c>
    </row>
    <row r="44" spans="1:2" ht="15.75">
      <c r="A44" s="27" t="s">
        <v>14</v>
      </c>
      <c r="B44" s="27"/>
    </row>
  </sheetData>
  <sheetProtection/>
  <mergeCells count="3">
    <mergeCell ref="R4:T4"/>
    <mergeCell ref="N4:Q4"/>
    <mergeCell ref="C4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tabColor indexed="47"/>
    <pageSetUpPr fitToPage="1"/>
  </sheetPr>
  <dimension ref="A1:AC294"/>
  <sheetViews>
    <sheetView tabSelected="1" zoomScalePageLayoutView="0" workbookViewId="0" topLeftCell="A1">
      <pane ySplit="8" topLeftCell="A79" activePane="bottomLeft" state="split"/>
      <selection pane="topLeft" activeCell="A1" sqref="A1"/>
      <selection pane="bottomLeft" activeCell="D96" sqref="D96"/>
      <selection pane="topLeft" activeCell="A9" sqref="A9"/>
    </sheetView>
  </sheetViews>
  <sheetFormatPr defaultColWidth="8.00390625" defaultRowHeight="15.75"/>
  <cols>
    <col min="1" max="1" width="48.25390625" style="53" customWidth="1"/>
    <col min="2" max="2" width="8.375" style="53" bestFit="1" customWidth="1"/>
    <col min="3" max="3" width="10.25390625" style="53" customWidth="1"/>
    <col min="4" max="4" width="11.00390625" style="54" bestFit="1" customWidth="1"/>
    <col min="5" max="5" width="11.00390625" style="54" customWidth="1"/>
    <col min="6" max="6" width="11.00390625" style="54" bestFit="1" customWidth="1"/>
    <col min="7" max="7" width="8.125" style="54" customWidth="1"/>
    <col min="8" max="8" width="8.125" style="53" customWidth="1"/>
    <col min="9" max="21" width="8.125" style="52" customWidth="1"/>
    <col min="22" max="24" width="10.00390625" style="53" bestFit="1" customWidth="1"/>
    <col min="25" max="16384" width="8.00390625" style="53" customWidth="1"/>
  </cols>
  <sheetData>
    <row r="1" spans="1:29" ht="19.5" thickBot="1">
      <c r="A1" s="244" t="s">
        <v>129</v>
      </c>
      <c r="B1" s="99"/>
      <c r="C1" s="99" t="s">
        <v>137</v>
      </c>
      <c r="D1" s="100"/>
      <c r="E1" s="100"/>
      <c r="F1" s="100"/>
      <c r="G1" s="100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2"/>
      <c r="W1" s="102"/>
      <c r="X1" s="102"/>
      <c r="Y1" s="102"/>
      <c r="Z1" s="102"/>
      <c r="AA1" s="102"/>
      <c r="AB1" s="102"/>
      <c r="AC1" s="102"/>
    </row>
    <row r="2" spans="1:29" ht="27" customHeight="1">
      <c r="A2" s="103" t="s">
        <v>21</v>
      </c>
      <c r="B2" s="448">
        <v>0.02</v>
      </c>
      <c r="C2" s="105"/>
      <c r="D2" s="391" t="s">
        <v>87</v>
      </c>
      <c r="E2" s="391"/>
      <c r="F2" s="451">
        <v>0.03</v>
      </c>
      <c r="G2" s="106"/>
      <c r="H2" s="101"/>
      <c r="I2" s="101"/>
      <c r="J2" s="101" t="s">
        <v>7</v>
      </c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2"/>
      <c r="W2" s="102"/>
      <c r="X2" s="102"/>
      <c r="Y2" s="102"/>
      <c r="Z2" s="102"/>
      <c r="AA2" s="102"/>
      <c r="AB2" s="102"/>
      <c r="AC2" s="102"/>
    </row>
    <row r="3" spans="1:29" ht="15.75" customHeight="1">
      <c r="A3" s="103" t="s">
        <v>22</v>
      </c>
      <c r="B3" s="448">
        <v>0.03</v>
      </c>
      <c r="C3" s="105"/>
      <c r="D3" s="392" t="s">
        <v>84</v>
      </c>
      <c r="E3" s="392"/>
      <c r="F3" s="455">
        <v>0.0055</v>
      </c>
      <c r="G3" s="102" t="s">
        <v>138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2"/>
      <c r="W3" s="102"/>
      <c r="X3" s="102"/>
      <c r="Y3" s="102"/>
      <c r="Z3" s="102"/>
      <c r="AA3" s="102"/>
      <c r="AB3" s="102"/>
      <c r="AC3" s="102"/>
    </row>
    <row r="4" spans="1:29" ht="25.5">
      <c r="A4" s="108" t="s">
        <v>72</v>
      </c>
      <c r="B4" s="449"/>
      <c r="C4" s="105"/>
      <c r="D4" s="109" t="s">
        <v>85</v>
      </c>
      <c r="E4" s="105"/>
      <c r="F4" s="110" t="e">
        <f>+F14/-F13</f>
        <v>#DIV/0!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  <c r="W4" s="102"/>
      <c r="X4" s="102"/>
      <c r="Y4" s="102"/>
      <c r="Z4" s="102"/>
      <c r="AA4" s="102"/>
      <c r="AB4" s="102"/>
      <c r="AC4" s="102"/>
    </row>
    <row r="5" spans="1:29" ht="12.75">
      <c r="A5" s="111" t="s">
        <v>86</v>
      </c>
      <c r="B5" s="449">
        <v>0.07</v>
      </c>
      <c r="C5" s="105"/>
      <c r="D5" s="112"/>
      <c r="E5" s="112"/>
      <c r="F5" s="112"/>
      <c r="G5" s="106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2"/>
      <c r="W5" s="102"/>
      <c r="X5" s="102"/>
      <c r="Y5" s="102"/>
      <c r="Z5" s="102"/>
      <c r="AA5" s="102"/>
      <c r="AB5" s="102"/>
      <c r="AC5" s="102"/>
    </row>
    <row r="6" spans="1:29" ht="17.25" customHeight="1">
      <c r="A6" s="113" t="s">
        <v>8</v>
      </c>
      <c r="B6" s="450">
        <v>5</v>
      </c>
      <c r="C6" s="113"/>
      <c r="D6" s="112"/>
      <c r="E6" s="112"/>
      <c r="F6" s="112"/>
      <c r="G6" s="114"/>
      <c r="H6" s="452">
        <v>7</v>
      </c>
      <c r="I6" s="401" t="s">
        <v>128</v>
      </c>
      <c r="J6" s="401"/>
      <c r="K6" s="401"/>
      <c r="L6" s="401"/>
      <c r="M6" s="101"/>
      <c r="N6" s="101"/>
      <c r="O6" s="101"/>
      <c r="P6" s="101"/>
      <c r="Q6" s="101"/>
      <c r="R6" s="101"/>
      <c r="S6" s="101"/>
      <c r="T6" s="101"/>
      <c r="U6" s="101"/>
      <c r="V6" s="102"/>
      <c r="W6" s="102"/>
      <c r="X6" s="102"/>
      <c r="Y6" s="102"/>
      <c r="Z6" s="102"/>
      <c r="AA6" s="102"/>
      <c r="AB6" s="102"/>
      <c r="AC6" s="102"/>
    </row>
    <row r="7" spans="1:29" ht="13.5" thickBot="1">
      <c r="A7" s="102"/>
      <c r="B7" s="116"/>
      <c r="C7" s="102"/>
      <c r="D7" s="117"/>
      <c r="E7" s="117"/>
      <c r="F7" s="112"/>
      <c r="G7" s="112"/>
      <c r="H7" s="102"/>
      <c r="I7" s="118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2"/>
      <c r="W7" s="102"/>
      <c r="X7" s="102"/>
      <c r="Y7" s="102"/>
      <c r="Z7" s="102"/>
      <c r="AA7" s="102"/>
      <c r="AB7" s="102"/>
      <c r="AC7" s="102"/>
    </row>
    <row r="8" spans="1:29" s="55" customFormat="1" ht="51.75" customHeight="1" thickBot="1">
      <c r="A8" s="239" t="s">
        <v>23</v>
      </c>
      <c r="B8" s="240" t="s">
        <v>24</v>
      </c>
      <c r="C8" s="241" t="s">
        <v>59</v>
      </c>
      <c r="D8" s="242" t="s">
        <v>73</v>
      </c>
      <c r="E8" s="120" t="s">
        <v>81</v>
      </c>
      <c r="F8" s="121" t="s">
        <v>82</v>
      </c>
      <c r="G8" s="243">
        <v>2012</v>
      </c>
      <c r="H8" s="243">
        <v>2013</v>
      </c>
      <c r="I8" s="243">
        <v>2014</v>
      </c>
      <c r="J8" s="243">
        <v>2015</v>
      </c>
      <c r="K8" s="243">
        <v>2016</v>
      </c>
      <c r="L8" s="243">
        <v>2017</v>
      </c>
      <c r="M8" s="243">
        <v>2018</v>
      </c>
      <c r="N8" s="243">
        <v>2019</v>
      </c>
      <c r="O8" s="243">
        <v>2020</v>
      </c>
      <c r="P8" s="243">
        <v>2021</v>
      </c>
      <c r="Q8" s="243">
        <v>2022</v>
      </c>
      <c r="R8" s="243">
        <v>2023</v>
      </c>
      <c r="S8" s="243">
        <v>2024</v>
      </c>
      <c r="T8" s="243">
        <v>2025</v>
      </c>
      <c r="U8" s="272">
        <v>2026</v>
      </c>
      <c r="V8" s="102"/>
      <c r="W8" s="122"/>
      <c r="X8" s="122"/>
      <c r="Y8" s="122"/>
      <c r="Z8" s="122"/>
      <c r="AA8" s="122"/>
      <c r="AB8" s="122"/>
      <c r="AC8" s="122"/>
    </row>
    <row r="9" spans="1:29" ht="12.75">
      <c r="A9" s="253" t="s">
        <v>98</v>
      </c>
      <c r="B9" s="403"/>
      <c r="C9" s="404"/>
      <c r="D9" s="405"/>
      <c r="E9" s="406"/>
      <c r="F9" s="402">
        <f>+E9/H$6*12</f>
        <v>0</v>
      </c>
      <c r="G9" s="266">
        <f>F9*(1+$B$2)</f>
        <v>0</v>
      </c>
      <c r="H9" s="267">
        <f>G9*(1+$B$2)</f>
        <v>0</v>
      </c>
      <c r="I9" s="267">
        <f>H9*(1+$B$2)</f>
        <v>0</v>
      </c>
      <c r="J9" s="267">
        <f>I9*(1+$B$2)</f>
        <v>0</v>
      </c>
      <c r="K9" s="267">
        <f>J9*(1+$B$2)</f>
        <v>0</v>
      </c>
      <c r="L9" s="267">
        <f>K9*(1+$B$2)</f>
        <v>0</v>
      </c>
      <c r="M9" s="267">
        <f>L9*(1+$B$2)</f>
        <v>0</v>
      </c>
      <c r="N9" s="267">
        <f>M9*(1+$B$2)</f>
        <v>0</v>
      </c>
      <c r="O9" s="267">
        <f>N9*(1+$B$2)</f>
        <v>0</v>
      </c>
      <c r="P9" s="267">
        <f>O9*(1+$B$2)</f>
        <v>0</v>
      </c>
      <c r="Q9" s="267">
        <f>P9*(1+$B$2)</f>
        <v>0</v>
      </c>
      <c r="R9" s="267">
        <f>Q9*(1+$B$2)</f>
        <v>0</v>
      </c>
      <c r="S9" s="267">
        <f>R9*(1+$B$2)</f>
        <v>0</v>
      </c>
      <c r="T9" s="267">
        <f>S9*(1+$B$2)</f>
        <v>0</v>
      </c>
      <c r="U9" s="275">
        <f>T9*(1+$B$2)</f>
        <v>0</v>
      </c>
      <c r="V9" s="102"/>
      <c r="W9" s="123"/>
      <c r="X9" s="102"/>
      <c r="Y9" s="102"/>
      <c r="Z9" s="102"/>
      <c r="AA9" s="102"/>
      <c r="AB9" s="102"/>
      <c r="AC9" s="102"/>
    </row>
    <row r="10" spans="1:29" ht="12.75">
      <c r="A10" s="254" t="s">
        <v>99</v>
      </c>
      <c r="B10" s="252"/>
      <c r="C10" s="222"/>
      <c r="D10" s="407"/>
      <c r="E10" s="408"/>
      <c r="F10" s="402">
        <f>+E10/H$6*12</f>
        <v>0</v>
      </c>
      <c r="G10" s="266">
        <f>F10*(1+$B$2)</f>
        <v>0</v>
      </c>
      <c r="H10" s="267">
        <f>G10*(1+$B$2)</f>
        <v>0</v>
      </c>
      <c r="I10" s="267">
        <f>H10*(1+$B$2)</f>
        <v>0</v>
      </c>
      <c r="J10" s="267">
        <f>I10*(1+$B$2)</f>
        <v>0</v>
      </c>
      <c r="K10" s="267">
        <f>J10*(1+$B$2)</f>
        <v>0</v>
      </c>
      <c r="L10" s="267">
        <f>K10*(1+$B$2)</f>
        <v>0</v>
      </c>
      <c r="M10" s="267">
        <f>L10*(1+$B$2)</f>
        <v>0</v>
      </c>
      <c r="N10" s="267">
        <f>M10*(1+$B$2)</f>
        <v>0</v>
      </c>
      <c r="O10" s="267">
        <f>N10*(1+$B$2)</f>
        <v>0</v>
      </c>
      <c r="P10" s="267">
        <f>O10*(1+$B$2)</f>
        <v>0</v>
      </c>
      <c r="Q10" s="267">
        <f>P10*(1+$B$2)</f>
        <v>0</v>
      </c>
      <c r="R10" s="267">
        <f>Q10*(1+$B$2)</f>
        <v>0</v>
      </c>
      <c r="S10" s="267">
        <f>R10*(1+$B$2)</f>
        <v>0</v>
      </c>
      <c r="T10" s="267">
        <f>S10*(1+$B$2)</f>
        <v>0</v>
      </c>
      <c r="U10" s="275">
        <f>T10*(1+$B$2)</f>
        <v>0</v>
      </c>
      <c r="V10" s="102"/>
      <c r="W10" s="123"/>
      <c r="X10" s="102"/>
      <c r="Y10" s="102"/>
      <c r="Z10" s="102"/>
      <c r="AA10" s="102"/>
      <c r="AB10" s="102"/>
      <c r="AC10" s="102"/>
    </row>
    <row r="11" spans="1:29" ht="12.75">
      <c r="A11" s="254" t="s">
        <v>100</v>
      </c>
      <c r="B11" s="252"/>
      <c r="C11" s="222"/>
      <c r="D11" s="407"/>
      <c r="E11" s="408"/>
      <c r="F11" s="402">
        <f>+E11/H$6*12</f>
        <v>0</v>
      </c>
      <c r="G11" s="266">
        <f>F11*(1+$B$2)</f>
        <v>0</v>
      </c>
      <c r="H11" s="267">
        <f>G11*(1+$B$2)</f>
        <v>0</v>
      </c>
      <c r="I11" s="267">
        <f>H11*(1+$B$2)</f>
        <v>0</v>
      </c>
      <c r="J11" s="267">
        <f>I11*(1+$B$2)</f>
        <v>0</v>
      </c>
      <c r="K11" s="267">
        <f>J11*(1+$B$2)</f>
        <v>0</v>
      </c>
      <c r="L11" s="267">
        <f>K11*(1+$B$2)</f>
        <v>0</v>
      </c>
      <c r="M11" s="267">
        <f>L11*(1+$B$2)</f>
        <v>0</v>
      </c>
      <c r="N11" s="267">
        <f>M11*(1+$B$2)</f>
        <v>0</v>
      </c>
      <c r="O11" s="267">
        <f>N11*(1+$B$2)</f>
        <v>0</v>
      </c>
      <c r="P11" s="267">
        <f>O11*(1+$B$2)</f>
        <v>0</v>
      </c>
      <c r="Q11" s="267">
        <f>P11*(1+$B$2)</f>
        <v>0</v>
      </c>
      <c r="R11" s="267">
        <f>Q11*(1+$B$2)</f>
        <v>0</v>
      </c>
      <c r="S11" s="267">
        <f>R11*(1+$B$2)</f>
        <v>0</v>
      </c>
      <c r="T11" s="267">
        <f>S11*(1+$B$2)</f>
        <v>0</v>
      </c>
      <c r="U11" s="275">
        <f>T11*(1+$B$2)</f>
        <v>0</v>
      </c>
      <c r="V11" s="102"/>
      <c r="W11" s="123"/>
      <c r="X11" s="102"/>
      <c r="Y11" s="102"/>
      <c r="Z11" s="102"/>
      <c r="AA11" s="102"/>
      <c r="AB11" s="102"/>
      <c r="AC11" s="102"/>
    </row>
    <row r="12" spans="1:29" ht="12.75">
      <c r="A12" s="255"/>
      <c r="B12" s="251"/>
      <c r="C12" s="220"/>
      <c r="D12" s="231"/>
      <c r="E12" s="227"/>
      <c r="F12" s="221">
        <f>+E12/H$6*12</f>
        <v>0</v>
      </c>
      <c r="G12" s="266">
        <f>F12*(1+$B$2)</f>
        <v>0</v>
      </c>
      <c r="H12" s="267">
        <f>G12*(1+$B$2)</f>
        <v>0</v>
      </c>
      <c r="I12" s="267">
        <f>H12*(1+$B$2)</f>
        <v>0</v>
      </c>
      <c r="J12" s="267">
        <f>I12*(1+$B$2)</f>
        <v>0</v>
      </c>
      <c r="K12" s="267">
        <f aca="true" t="shared" si="0" ref="K12:U12">J12*(1+$B$2)</f>
        <v>0</v>
      </c>
      <c r="L12" s="267">
        <f t="shared" si="0"/>
        <v>0</v>
      </c>
      <c r="M12" s="267">
        <f t="shared" si="0"/>
        <v>0</v>
      </c>
      <c r="N12" s="267">
        <f t="shared" si="0"/>
        <v>0</v>
      </c>
      <c r="O12" s="267">
        <f t="shared" si="0"/>
        <v>0</v>
      </c>
      <c r="P12" s="267">
        <f t="shared" si="0"/>
        <v>0</v>
      </c>
      <c r="Q12" s="267">
        <f t="shared" si="0"/>
        <v>0</v>
      </c>
      <c r="R12" s="267">
        <f t="shared" si="0"/>
        <v>0</v>
      </c>
      <c r="S12" s="267">
        <f t="shared" si="0"/>
        <v>0</v>
      </c>
      <c r="T12" s="267">
        <f t="shared" si="0"/>
        <v>0</v>
      </c>
      <c r="U12" s="275">
        <f t="shared" si="0"/>
        <v>0</v>
      </c>
      <c r="V12" s="102"/>
      <c r="W12" s="123"/>
      <c r="X12" s="102"/>
      <c r="Y12" s="102"/>
      <c r="Z12" s="102"/>
      <c r="AA12" s="102"/>
      <c r="AB12" s="102"/>
      <c r="AC12" s="102"/>
    </row>
    <row r="13" spans="1:29" ht="12.75">
      <c r="A13" s="256" t="s">
        <v>94</v>
      </c>
      <c r="B13" s="127">
        <f>SUM(B9:B12)</f>
        <v>0</v>
      </c>
      <c r="C13" s="127">
        <f aca="true" t="shared" si="1" ref="C13:U13">SUM(C9:C12)</f>
        <v>0</v>
      </c>
      <c r="D13" s="232">
        <f t="shared" si="1"/>
        <v>0</v>
      </c>
      <c r="E13" s="128">
        <f t="shared" si="1"/>
        <v>0</v>
      </c>
      <c r="F13" s="129">
        <f t="shared" si="1"/>
        <v>0</v>
      </c>
      <c r="G13" s="264">
        <f t="shared" si="1"/>
        <v>0</v>
      </c>
      <c r="H13" s="265">
        <f t="shared" si="1"/>
        <v>0</v>
      </c>
      <c r="I13" s="265">
        <f t="shared" si="1"/>
        <v>0</v>
      </c>
      <c r="J13" s="265">
        <f t="shared" si="1"/>
        <v>0</v>
      </c>
      <c r="K13" s="265">
        <f t="shared" si="1"/>
        <v>0</v>
      </c>
      <c r="L13" s="265">
        <f t="shared" si="1"/>
        <v>0</v>
      </c>
      <c r="M13" s="265">
        <f t="shared" si="1"/>
        <v>0</v>
      </c>
      <c r="N13" s="265">
        <f t="shared" si="1"/>
        <v>0</v>
      </c>
      <c r="O13" s="265">
        <f t="shared" si="1"/>
        <v>0</v>
      </c>
      <c r="P13" s="265">
        <f t="shared" si="1"/>
        <v>0</v>
      </c>
      <c r="Q13" s="265">
        <f t="shared" si="1"/>
        <v>0</v>
      </c>
      <c r="R13" s="265">
        <f t="shared" si="1"/>
        <v>0</v>
      </c>
      <c r="S13" s="265">
        <f t="shared" si="1"/>
        <v>0</v>
      </c>
      <c r="T13" s="265">
        <f t="shared" si="1"/>
        <v>0</v>
      </c>
      <c r="U13" s="274">
        <f t="shared" si="1"/>
        <v>0</v>
      </c>
      <c r="V13" s="102"/>
      <c r="W13" s="123"/>
      <c r="X13" s="102"/>
      <c r="Y13" s="102"/>
      <c r="Z13" s="102"/>
      <c r="AA13" s="102"/>
      <c r="AB13" s="102"/>
      <c r="AC13" s="102"/>
    </row>
    <row r="14" spans="1:29" ht="12.75">
      <c r="A14" s="257" t="s">
        <v>95</v>
      </c>
      <c r="B14" s="252"/>
      <c r="C14" s="222"/>
      <c r="D14" s="407"/>
      <c r="E14" s="409"/>
      <c r="F14" s="410">
        <f>+E14/H6*12</f>
        <v>0</v>
      </c>
      <c r="G14" s="266">
        <f>G13*(-$B$5)</f>
        <v>0</v>
      </c>
      <c r="H14" s="267">
        <f>H13*(-$B$5)</f>
        <v>0</v>
      </c>
      <c r="I14" s="267">
        <f>I13*(-$B$5)</f>
        <v>0</v>
      </c>
      <c r="J14" s="267">
        <f>J13*(-B5)</f>
        <v>0</v>
      </c>
      <c r="K14" s="267">
        <f>K13*(-B5)</f>
        <v>0</v>
      </c>
      <c r="L14" s="267">
        <f>L13*(-B5)</f>
        <v>0</v>
      </c>
      <c r="M14" s="267">
        <f>M13*(-B5)</f>
        <v>0</v>
      </c>
      <c r="N14" s="267">
        <f>N13*(-B5)</f>
        <v>0</v>
      </c>
      <c r="O14" s="267">
        <f>O13*(-B5)</f>
        <v>0</v>
      </c>
      <c r="P14" s="267">
        <f>P13*(-B5)</f>
        <v>0</v>
      </c>
      <c r="Q14" s="267">
        <f>Q13*(-B5)</f>
        <v>0</v>
      </c>
      <c r="R14" s="267">
        <f>R13*(-B5)</f>
        <v>0</v>
      </c>
      <c r="S14" s="267">
        <f>S13*(-B5)</f>
        <v>0</v>
      </c>
      <c r="T14" s="267">
        <f>T13*(-B5)</f>
        <v>0</v>
      </c>
      <c r="U14" s="275">
        <f>U13*(-B5)</f>
        <v>0</v>
      </c>
      <c r="V14" s="102"/>
      <c r="W14" s="123"/>
      <c r="X14" s="102"/>
      <c r="Y14" s="102"/>
      <c r="Z14" s="102"/>
      <c r="AA14" s="102"/>
      <c r="AB14" s="102"/>
      <c r="AC14" s="102"/>
    </row>
    <row r="15" spans="1:29" ht="12.75">
      <c r="A15" s="258" t="s">
        <v>125</v>
      </c>
      <c r="B15" s="127">
        <f>+B13+B14</f>
        <v>0</v>
      </c>
      <c r="C15" s="126">
        <f>C13+C14</f>
        <v>0</v>
      </c>
      <c r="D15" s="233">
        <f>D13+D14</f>
        <v>0</v>
      </c>
      <c r="E15" s="132">
        <f>E13+E14</f>
        <v>0</v>
      </c>
      <c r="F15" s="129">
        <f>F13+F14</f>
        <v>0</v>
      </c>
      <c r="G15" s="264">
        <f>+G13+G14</f>
        <v>0</v>
      </c>
      <c r="H15" s="265">
        <f>+H13+H14</f>
        <v>0</v>
      </c>
      <c r="I15" s="265">
        <f aca="true" t="shared" si="2" ref="I15:U15">+I13+I14</f>
        <v>0</v>
      </c>
      <c r="J15" s="265">
        <f t="shared" si="2"/>
        <v>0</v>
      </c>
      <c r="K15" s="265">
        <f t="shared" si="2"/>
        <v>0</v>
      </c>
      <c r="L15" s="265">
        <f t="shared" si="2"/>
        <v>0</v>
      </c>
      <c r="M15" s="265">
        <f t="shared" si="2"/>
        <v>0</v>
      </c>
      <c r="N15" s="265">
        <f t="shared" si="2"/>
        <v>0</v>
      </c>
      <c r="O15" s="265">
        <f t="shared" si="2"/>
        <v>0</v>
      </c>
      <c r="P15" s="265">
        <f t="shared" si="2"/>
        <v>0</v>
      </c>
      <c r="Q15" s="265">
        <f t="shared" si="2"/>
        <v>0</v>
      </c>
      <c r="R15" s="265">
        <f t="shared" si="2"/>
        <v>0</v>
      </c>
      <c r="S15" s="265">
        <f t="shared" si="2"/>
        <v>0</v>
      </c>
      <c r="T15" s="265">
        <f t="shared" si="2"/>
        <v>0</v>
      </c>
      <c r="U15" s="274">
        <f t="shared" si="2"/>
        <v>0</v>
      </c>
      <c r="V15" s="102"/>
      <c r="W15" s="123"/>
      <c r="X15" s="102"/>
      <c r="Y15" s="102"/>
      <c r="Z15" s="102"/>
      <c r="AA15" s="102"/>
      <c r="AB15" s="102"/>
      <c r="AC15" s="102"/>
    </row>
    <row r="16" spans="1:29" ht="12.75">
      <c r="A16" s="259" t="s">
        <v>96</v>
      </c>
      <c r="B16" s="252" t="s">
        <v>7</v>
      </c>
      <c r="C16" s="225" t="s">
        <v>7</v>
      </c>
      <c r="D16" s="223"/>
      <c r="E16" s="228"/>
      <c r="F16" s="135">
        <f>+E16/$H$6*12</f>
        <v>0</v>
      </c>
      <c r="G16" s="266">
        <f>D16*(1+$B$2)</f>
        <v>0</v>
      </c>
      <c r="H16" s="267">
        <f aca="true" t="shared" si="3" ref="H16:U16">G16*(1+$B$2)</f>
        <v>0</v>
      </c>
      <c r="I16" s="267">
        <f t="shared" si="3"/>
        <v>0</v>
      </c>
      <c r="J16" s="267">
        <f t="shared" si="3"/>
        <v>0</v>
      </c>
      <c r="K16" s="267">
        <f t="shared" si="3"/>
        <v>0</v>
      </c>
      <c r="L16" s="267">
        <f t="shared" si="3"/>
        <v>0</v>
      </c>
      <c r="M16" s="267">
        <f t="shared" si="3"/>
        <v>0</v>
      </c>
      <c r="N16" s="267">
        <f t="shared" si="3"/>
        <v>0</v>
      </c>
      <c r="O16" s="267">
        <f t="shared" si="3"/>
        <v>0</v>
      </c>
      <c r="P16" s="267">
        <f t="shared" si="3"/>
        <v>0</v>
      </c>
      <c r="Q16" s="267">
        <f t="shared" si="3"/>
        <v>0</v>
      </c>
      <c r="R16" s="267">
        <f t="shared" si="3"/>
        <v>0</v>
      </c>
      <c r="S16" s="267">
        <f t="shared" si="3"/>
        <v>0</v>
      </c>
      <c r="T16" s="267">
        <f t="shared" si="3"/>
        <v>0</v>
      </c>
      <c r="U16" s="275">
        <f t="shared" si="3"/>
        <v>0</v>
      </c>
      <c r="V16" s="102"/>
      <c r="W16" s="123"/>
      <c r="X16" s="102"/>
      <c r="Y16" s="102"/>
      <c r="Z16" s="102"/>
      <c r="AA16" s="102"/>
      <c r="AB16" s="102"/>
      <c r="AC16" s="102"/>
    </row>
    <row r="17" spans="1:29" ht="12.75">
      <c r="A17" s="254" t="s">
        <v>101</v>
      </c>
      <c r="B17" s="252" t="s">
        <v>7</v>
      </c>
      <c r="C17" s="225" t="s">
        <v>7</v>
      </c>
      <c r="D17" s="223"/>
      <c r="E17" s="228"/>
      <c r="F17" s="135">
        <f>+E17/$H$6*12</f>
        <v>0</v>
      </c>
      <c r="G17" s="266">
        <f>D17*(1+$B$2)</f>
        <v>0</v>
      </c>
      <c r="H17" s="267">
        <f aca="true" t="shared" si="4" ref="H17:U17">G17*(1+$B$2)</f>
        <v>0</v>
      </c>
      <c r="I17" s="267">
        <f t="shared" si="4"/>
        <v>0</v>
      </c>
      <c r="J17" s="267">
        <f t="shared" si="4"/>
        <v>0</v>
      </c>
      <c r="K17" s="267">
        <f t="shared" si="4"/>
        <v>0</v>
      </c>
      <c r="L17" s="267">
        <f t="shared" si="4"/>
        <v>0</v>
      </c>
      <c r="M17" s="267">
        <f t="shared" si="4"/>
        <v>0</v>
      </c>
      <c r="N17" s="267">
        <f t="shared" si="4"/>
        <v>0</v>
      </c>
      <c r="O17" s="267">
        <f t="shared" si="4"/>
        <v>0</v>
      </c>
      <c r="P17" s="267">
        <f t="shared" si="4"/>
        <v>0</v>
      </c>
      <c r="Q17" s="267">
        <f t="shared" si="4"/>
        <v>0</v>
      </c>
      <c r="R17" s="267">
        <f t="shared" si="4"/>
        <v>0</v>
      </c>
      <c r="S17" s="267">
        <f t="shared" si="4"/>
        <v>0</v>
      </c>
      <c r="T17" s="267">
        <f t="shared" si="4"/>
        <v>0</v>
      </c>
      <c r="U17" s="275">
        <f t="shared" si="4"/>
        <v>0</v>
      </c>
      <c r="V17" s="102"/>
      <c r="W17" s="123"/>
      <c r="X17" s="102"/>
      <c r="Y17" s="102"/>
      <c r="Z17" s="102"/>
      <c r="AA17" s="102"/>
      <c r="AB17" s="102"/>
      <c r="AC17" s="102"/>
    </row>
    <row r="18" spans="1:29" ht="12.75">
      <c r="A18" s="254" t="s">
        <v>102</v>
      </c>
      <c r="B18" s="252"/>
      <c r="C18" s="225" t="s">
        <v>7</v>
      </c>
      <c r="D18" s="223"/>
      <c r="E18" s="228"/>
      <c r="F18" s="135">
        <f>+E18/$H$6*12</f>
        <v>0</v>
      </c>
      <c r="G18" s="266">
        <f>D18*(1+$B$2)</f>
        <v>0</v>
      </c>
      <c r="H18" s="267">
        <f aca="true" t="shared" si="5" ref="H18:U18">G18*(1+$B$2)</f>
        <v>0</v>
      </c>
      <c r="I18" s="267">
        <f t="shared" si="5"/>
        <v>0</v>
      </c>
      <c r="J18" s="267">
        <f t="shared" si="5"/>
        <v>0</v>
      </c>
      <c r="K18" s="267">
        <f t="shared" si="5"/>
        <v>0</v>
      </c>
      <c r="L18" s="267">
        <f t="shared" si="5"/>
        <v>0</v>
      </c>
      <c r="M18" s="267">
        <f t="shared" si="5"/>
        <v>0</v>
      </c>
      <c r="N18" s="267">
        <f t="shared" si="5"/>
        <v>0</v>
      </c>
      <c r="O18" s="267">
        <f t="shared" si="5"/>
        <v>0</v>
      </c>
      <c r="P18" s="267">
        <f t="shared" si="5"/>
        <v>0</v>
      </c>
      <c r="Q18" s="267">
        <f t="shared" si="5"/>
        <v>0</v>
      </c>
      <c r="R18" s="267">
        <f t="shared" si="5"/>
        <v>0</v>
      </c>
      <c r="S18" s="267">
        <f t="shared" si="5"/>
        <v>0</v>
      </c>
      <c r="T18" s="267">
        <f t="shared" si="5"/>
        <v>0</v>
      </c>
      <c r="U18" s="275">
        <f t="shared" si="5"/>
        <v>0</v>
      </c>
      <c r="V18" s="102"/>
      <c r="W18" s="123"/>
      <c r="X18" s="102"/>
      <c r="Y18" s="102"/>
      <c r="Z18" s="102"/>
      <c r="AA18" s="102"/>
      <c r="AB18" s="102"/>
      <c r="AC18" s="102"/>
    </row>
    <row r="19" spans="1:29" ht="12.75">
      <c r="A19" s="254" t="s">
        <v>97</v>
      </c>
      <c r="B19" s="252"/>
      <c r="C19" s="225" t="s">
        <v>7</v>
      </c>
      <c r="D19" s="223"/>
      <c r="E19" s="228"/>
      <c r="F19" s="135">
        <f>+E19/$H$6*12</f>
        <v>0</v>
      </c>
      <c r="G19" s="266">
        <f>D19*(1+$B$2)</f>
        <v>0</v>
      </c>
      <c r="H19" s="267">
        <f aca="true" t="shared" si="6" ref="H19:U19">G19*(1+$B$2)</f>
        <v>0</v>
      </c>
      <c r="I19" s="267">
        <f t="shared" si="6"/>
        <v>0</v>
      </c>
      <c r="J19" s="267">
        <f t="shared" si="6"/>
        <v>0</v>
      </c>
      <c r="K19" s="267">
        <f t="shared" si="6"/>
        <v>0</v>
      </c>
      <c r="L19" s="267">
        <f t="shared" si="6"/>
        <v>0</v>
      </c>
      <c r="M19" s="267">
        <f t="shared" si="6"/>
        <v>0</v>
      </c>
      <c r="N19" s="267">
        <f t="shared" si="6"/>
        <v>0</v>
      </c>
      <c r="O19" s="267">
        <f t="shared" si="6"/>
        <v>0</v>
      </c>
      <c r="P19" s="267">
        <f t="shared" si="6"/>
        <v>0</v>
      </c>
      <c r="Q19" s="267">
        <f t="shared" si="6"/>
        <v>0</v>
      </c>
      <c r="R19" s="267">
        <f t="shared" si="6"/>
        <v>0</v>
      </c>
      <c r="S19" s="267">
        <f t="shared" si="6"/>
        <v>0</v>
      </c>
      <c r="T19" s="267">
        <f t="shared" si="6"/>
        <v>0</v>
      </c>
      <c r="U19" s="275">
        <f t="shared" si="6"/>
        <v>0</v>
      </c>
      <c r="V19" s="102"/>
      <c r="W19" s="123"/>
      <c r="X19" s="102"/>
      <c r="Y19" s="102"/>
      <c r="Z19" s="102"/>
      <c r="AA19" s="102"/>
      <c r="AB19" s="102"/>
      <c r="AC19" s="102"/>
    </row>
    <row r="20" spans="1:29" ht="12.75">
      <c r="A20" s="256" t="s">
        <v>124</v>
      </c>
      <c r="B20" s="252"/>
      <c r="C20" s="225"/>
      <c r="D20" s="226"/>
      <c r="E20" s="226"/>
      <c r="F20" s="135">
        <f>+E20/$H$6*12</f>
        <v>0</v>
      </c>
      <c r="G20" s="266">
        <f>D20*(1+$B$2)</f>
        <v>0</v>
      </c>
      <c r="H20" s="267">
        <f aca="true" t="shared" si="7" ref="H20:U20">G20*(1+$B$2)</f>
        <v>0</v>
      </c>
      <c r="I20" s="267">
        <f t="shared" si="7"/>
        <v>0</v>
      </c>
      <c r="J20" s="267">
        <f t="shared" si="7"/>
        <v>0</v>
      </c>
      <c r="K20" s="267">
        <f t="shared" si="7"/>
        <v>0</v>
      </c>
      <c r="L20" s="267">
        <f t="shared" si="7"/>
        <v>0</v>
      </c>
      <c r="M20" s="267">
        <f t="shared" si="7"/>
        <v>0</v>
      </c>
      <c r="N20" s="267">
        <f t="shared" si="7"/>
        <v>0</v>
      </c>
      <c r="O20" s="267">
        <f t="shared" si="7"/>
        <v>0</v>
      </c>
      <c r="P20" s="267">
        <f t="shared" si="7"/>
        <v>0</v>
      </c>
      <c r="Q20" s="267">
        <f t="shared" si="7"/>
        <v>0</v>
      </c>
      <c r="R20" s="267">
        <f t="shared" si="7"/>
        <v>0</v>
      </c>
      <c r="S20" s="267">
        <f t="shared" si="7"/>
        <v>0</v>
      </c>
      <c r="T20" s="267">
        <f t="shared" si="7"/>
        <v>0</v>
      </c>
      <c r="U20" s="275">
        <f t="shared" si="7"/>
        <v>0</v>
      </c>
      <c r="V20" s="102"/>
      <c r="W20" s="123"/>
      <c r="X20" s="102"/>
      <c r="Y20" s="102"/>
      <c r="Z20" s="102"/>
      <c r="AA20" s="102"/>
      <c r="AB20" s="102"/>
      <c r="AC20" s="102"/>
    </row>
    <row r="21" spans="1:29" s="56" customFormat="1" ht="12.75">
      <c r="A21" s="256" t="s">
        <v>123</v>
      </c>
      <c r="B21" s="127">
        <f>SUM(B15:B20)</f>
        <v>0</v>
      </c>
      <c r="C21" s="133">
        <f>SUM(C15:C20)</f>
        <v>0</v>
      </c>
      <c r="D21" s="134">
        <f>SUM(D15:D20)</f>
        <v>0</v>
      </c>
      <c r="E21" s="134">
        <f>SUM(E15:E20)</f>
        <v>0</v>
      </c>
      <c r="F21" s="135">
        <f>SUM(F16:F20)+F15</f>
        <v>0</v>
      </c>
      <c r="G21" s="268">
        <f>SUM(G16:G20)+G15</f>
        <v>0</v>
      </c>
      <c r="H21" s="269">
        <f>SUM(H16:H20)+H15</f>
        <v>0</v>
      </c>
      <c r="I21" s="269">
        <f>SUM(I16:I20)+I15</f>
        <v>0</v>
      </c>
      <c r="J21" s="269">
        <f aca="true" t="shared" si="8" ref="J21:U21">J15+J17+J20+J16+J18+J19</f>
        <v>0</v>
      </c>
      <c r="K21" s="269">
        <f t="shared" si="8"/>
        <v>0</v>
      </c>
      <c r="L21" s="269">
        <f t="shared" si="8"/>
        <v>0</v>
      </c>
      <c r="M21" s="269">
        <f t="shared" si="8"/>
        <v>0</v>
      </c>
      <c r="N21" s="269">
        <f t="shared" si="8"/>
        <v>0</v>
      </c>
      <c r="O21" s="269">
        <f t="shared" si="8"/>
        <v>0</v>
      </c>
      <c r="P21" s="269">
        <f t="shared" si="8"/>
        <v>0</v>
      </c>
      <c r="Q21" s="269">
        <f t="shared" si="8"/>
        <v>0</v>
      </c>
      <c r="R21" s="269">
        <f t="shared" si="8"/>
        <v>0</v>
      </c>
      <c r="S21" s="269">
        <f t="shared" si="8"/>
        <v>0</v>
      </c>
      <c r="T21" s="269">
        <f t="shared" si="8"/>
        <v>0</v>
      </c>
      <c r="U21" s="276">
        <f t="shared" si="8"/>
        <v>0</v>
      </c>
      <c r="V21" s="102"/>
      <c r="W21" s="136"/>
      <c r="X21" s="137"/>
      <c r="Y21" s="137"/>
      <c r="Z21" s="137"/>
      <c r="AA21" s="137"/>
      <c r="AB21" s="137"/>
      <c r="AC21" s="137"/>
    </row>
    <row r="22" spans="1:29" ht="13.5" thickBot="1">
      <c r="A22" s="250"/>
      <c r="B22" s="261"/>
      <c r="C22" s="261"/>
      <c r="D22" s="262"/>
      <c r="E22" s="262"/>
      <c r="F22" s="262"/>
      <c r="G22" s="270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7"/>
      <c r="V22" s="102"/>
      <c r="W22" s="140"/>
      <c r="X22" s="102"/>
      <c r="Y22" s="102"/>
      <c r="Z22" s="102"/>
      <c r="AA22" s="102"/>
      <c r="AB22" s="102"/>
      <c r="AC22" s="102"/>
    </row>
    <row r="23" spans="1:29" ht="13.5" thickBot="1">
      <c r="A23" s="245" t="s">
        <v>103</v>
      </c>
      <c r="B23" s="246"/>
      <c r="C23" s="246"/>
      <c r="D23" s="247"/>
      <c r="E23" s="247"/>
      <c r="F23" s="247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91"/>
      <c r="V23" s="102"/>
      <c r="W23" s="144"/>
      <c r="X23" s="102"/>
      <c r="Y23" s="102"/>
      <c r="Z23" s="102"/>
      <c r="AA23" s="102"/>
      <c r="AB23" s="102"/>
      <c r="AC23" s="102"/>
    </row>
    <row r="24" spans="1:29" ht="12.75">
      <c r="A24" s="249"/>
      <c r="B24" s="278"/>
      <c r="C24" s="278"/>
      <c r="D24" s="279"/>
      <c r="E24" s="279"/>
      <c r="F24" s="284"/>
      <c r="G24" s="287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92"/>
      <c r="V24" s="102"/>
      <c r="W24" s="144"/>
      <c r="X24" s="102"/>
      <c r="Y24" s="102"/>
      <c r="Z24" s="102"/>
      <c r="AA24" s="102"/>
      <c r="AB24" s="102"/>
      <c r="AC24" s="102"/>
    </row>
    <row r="25" spans="1:29" ht="12.75">
      <c r="A25" s="437" t="s">
        <v>104</v>
      </c>
      <c r="B25" s="280"/>
      <c r="C25" s="280"/>
      <c r="D25" s="280"/>
      <c r="E25" s="280"/>
      <c r="F25" s="411">
        <f aca="true" t="shared" si="9" ref="F25:F52">+E25/$H$6*12</f>
        <v>0</v>
      </c>
      <c r="G25" s="289">
        <f>F25*(1+$B$3)</f>
        <v>0</v>
      </c>
      <c r="H25" s="290">
        <f aca="true" t="shared" si="10" ref="H25:U25">G25*(1+$B$3)</f>
        <v>0</v>
      </c>
      <c r="I25" s="290">
        <f t="shared" si="10"/>
        <v>0</v>
      </c>
      <c r="J25" s="290">
        <f t="shared" si="10"/>
        <v>0</v>
      </c>
      <c r="K25" s="290">
        <f t="shared" si="10"/>
        <v>0</v>
      </c>
      <c r="L25" s="290">
        <f t="shared" si="10"/>
        <v>0</v>
      </c>
      <c r="M25" s="290">
        <f t="shared" si="10"/>
        <v>0</v>
      </c>
      <c r="N25" s="290">
        <f t="shared" si="10"/>
        <v>0</v>
      </c>
      <c r="O25" s="290">
        <f t="shared" si="10"/>
        <v>0</v>
      </c>
      <c r="P25" s="290">
        <f t="shared" si="10"/>
        <v>0</v>
      </c>
      <c r="Q25" s="290">
        <f t="shared" si="10"/>
        <v>0</v>
      </c>
      <c r="R25" s="290">
        <f t="shared" si="10"/>
        <v>0</v>
      </c>
      <c r="S25" s="290">
        <f t="shared" si="10"/>
        <v>0</v>
      </c>
      <c r="T25" s="290">
        <f t="shared" si="10"/>
        <v>0</v>
      </c>
      <c r="U25" s="293">
        <f t="shared" si="10"/>
        <v>0</v>
      </c>
      <c r="V25" s="102"/>
      <c r="W25" s="102"/>
      <c r="X25" s="102"/>
      <c r="Y25" s="102"/>
      <c r="Z25" s="102"/>
      <c r="AA25" s="102"/>
      <c r="AB25" s="102"/>
      <c r="AC25" s="102"/>
    </row>
    <row r="26" spans="1:29" ht="12.75">
      <c r="A26" s="224" t="s">
        <v>105</v>
      </c>
      <c r="B26" s="281"/>
      <c r="C26" s="281"/>
      <c r="D26" s="281"/>
      <c r="E26" s="281"/>
      <c r="F26" s="410">
        <f t="shared" si="9"/>
        <v>0</v>
      </c>
      <c r="G26" s="266">
        <f aca="true" t="shared" si="11" ref="G26:U52">F26*(1+$B$3)</f>
        <v>0</v>
      </c>
      <c r="H26" s="267">
        <f t="shared" si="11"/>
        <v>0</v>
      </c>
      <c r="I26" s="267">
        <f t="shared" si="11"/>
        <v>0</v>
      </c>
      <c r="J26" s="267">
        <f t="shared" si="11"/>
        <v>0</v>
      </c>
      <c r="K26" s="267">
        <f t="shared" si="11"/>
        <v>0</v>
      </c>
      <c r="L26" s="267">
        <f t="shared" si="11"/>
        <v>0</v>
      </c>
      <c r="M26" s="267">
        <f t="shared" si="11"/>
        <v>0</v>
      </c>
      <c r="N26" s="267">
        <f t="shared" si="11"/>
        <v>0</v>
      </c>
      <c r="O26" s="267">
        <f t="shared" si="11"/>
        <v>0</v>
      </c>
      <c r="P26" s="267">
        <f t="shared" si="11"/>
        <v>0</v>
      </c>
      <c r="Q26" s="267">
        <f t="shared" si="11"/>
        <v>0</v>
      </c>
      <c r="R26" s="267">
        <f t="shared" si="11"/>
        <v>0</v>
      </c>
      <c r="S26" s="267">
        <f t="shared" si="11"/>
        <v>0</v>
      </c>
      <c r="T26" s="267">
        <f t="shared" si="11"/>
        <v>0</v>
      </c>
      <c r="U26" s="275">
        <f t="shared" si="11"/>
        <v>0</v>
      </c>
      <c r="V26" s="102"/>
      <c r="W26" s="102"/>
      <c r="X26" s="102"/>
      <c r="Y26" s="102"/>
      <c r="Z26" s="102"/>
      <c r="AA26" s="102"/>
      <c r="AB26" s="102"/>
      <c r="AC26" s="102"/>
    </row>
    <row r="27" spans="1:29" ht="12.75">
      <c r="A27" s="438" t="s">
        <v>106</v>
      </c>
      <c r="B27" s="283"/>
      <c r="C27" s="283"/>
      <c r="D27" s="283"/>
      <c r="E27" s="283"/>
      <c r="F27" s="410">
        <f t="shared" si="9"/>
        <v>0</v>
      </c>
      <c r="G27" s="266">
        <f t="shared" si="11"/>
        <v>0</v>
      </c>
      <c r="H27" s="267">
        <f t="shared" si="11"/>
        <v>0</v>
      </c>
      <c r="I27" s="267">
        <f t="shared" si="11"/>
        <v>0</v>
      </c>
      <c r="J27" s="267">
        <f t="shared" si="11"/>
        <v>0</v>
      </c>
      <c r="K27" s="267">
        <f t="shared" si="11"/>
        <v>0</v>
      </c>
      <c r="L27" s="267">
        <f t="shared" si="11"/>
        <v>0</v>
      </c>
      <c r="M27" s="267">
        <f t="shared" si="11"/>
        <v>0</v>
      </c>
      <c r="N27" s="267">
        <f t="shared" si="11"/>
        <v>0</v>
      </c>
      <c r="O27" s="267">
        <f t="shared" si="11"/>
        <v>0</v>
      </c>
      <c r="P27" s="267">
        <f t="shared" si="11"/>
        <v>0</v>
      </c>
      <c r="Q27" s="267">
        <f t="shared" si="11"/>
        <v>0</v>
      </c>
      <c r="R27" s="267">
        <f t="shared" si="11"/>
        <v>0</v>
      </c>
      <c r="S27" s="267">
        <f t="shared" si="11"/>
        <v>0</v>
      </c>
      <c r="T27" s="267">
        <f t="shared" si="11"/>
        <v>0</v>
      </c>
      <c r="U27" s="275">
        <f t="shared" si="11"/>
        <v>0</v>
      </c>
      <c r="V27" s="102"/>
      <c r="W27" s="102"/>
      <c r="X27" s="102"/>
      <c r="Y27" s="102"/>
      <c r="Z27" s="102"/>
      <c r="AA27" s="102"/>
      <c r="AB27" s="102"/>
      <c r="AC27" s="102"/>
    </row>
    <row r="28" spans="1:29" ht="12.75">
      <c r="A28" s="224" t="s">
        <v>107</v>
      </c>
      <c r="B28" s="281"/>
      <c r="C28" s="281"/>
      <c r="D28" s="281"/>
      <c r="E28" s="281"/>
      <c r="F28" s="410">
        <f t="shared" si="9"/>
        <v>0</v>
      </c>
      <c r="G28" s="266">
        <f t="shared" si="11"/>
        <v>0</v>
      </c>
      <c r="H28" s="267">
        <f t="shared" si="11"/>
        <v>0</v>
      </c>
      <c r="I28" s="267">
        <f t="shared" si="11"/>
        <v>0</v>
      </c>
      <c r="J28" s="267">
        <f t="shared" si="11"/>
        <v>0</v>
      </c>
      <c r="K28" s="267">
        <f t="shared" si="11"/>
        <v>0</v>
      </c>
      <c r="L28" s="267">
        <f t="shared" si="11"/>
        <v>0</v>
      </c>
      <c r="M28" s="267">
        <f t="shared" si="11"/>
        <v>0</v>
      </c>
      <c r="N28" s="267">
        <f t="shared" si="11"/>
        <v>0</v>
      </c>
      <c r="O28" s="267">
        <f t="shared" si="11"/>
        <v>0</v>
      </c>
      <c r="P28" s="267">
        <f t="shared" si="11"/>
        <v>0</v>
      </c>
      <c r="Q28" s="267">
        <f t="shared" si="11"/>
        <v>0</v>
      </c>
      <c r="R28" s="267">
        <f t="shared" si="11"/>
        <v>0</v>
      </c>
      <c r="S28" s="267">
        <f t="shared" si="11"/>
        <v>0</v>
      </c>
      <c r="T28" s="267">
        <f t="shared" si="11"/>
        <v>0</v>
      </c>
      <c r="U28" s="275">
        <f t="shared" si="11"/>
        <v>0</v>
      </c>
      <c r="V28" s="102"/>
      <c r="W28" s="102"/>
      <c r="X28" s="102"/>
      <c r="Y28" s="102"/>
      <c r="Z28" s="102"/>
      <c r="AA28" s="102"/>
      <c r="AB28" s="102"/>
      <c r="AC28" s="102"/>
    </row>
    <row r="29" spans="1:29" ht="12.75">
      <c r="A29" s="224" t="s">
        <v>44</v>
      </c>
      <c r="B29" s="281"/>
      <c r="C29" s="281"/>
      <c r="D29" s="281"/>
      <c r="E29" s="281"/>
      <c r="F29" s="410">
        <f t="shared" si="9"/>
        <v>0</v>
      </c>
      <c r="G29" s="266">
        <f t="shared" si="11"/>
        <v>0</v>
      </c>
      <c r="H29" s="267">
        <f t="shared" si="11"/>
        <v>0</v>
      </c>
      <c r="I29" s="267">
        <f t="shared" si="11"/>
        <v>0</v>
      </c>
      <c r="J29" s="267">
        <f t="shared" si="11"/>
        <v>0</v>
      </c>
      <c r="K29" s="267">
        <f t="shared" si="11"/>
        <v>0</v>
      </c>
      <c r="L29" s="267">
        <f t="shared" si="11"/>
        <v>0</v>
      </c>
      <c r="M29" s="267">
        <f t="shared" si="11"/>
        <v>0</v>
      </c>
      <c r="N29" s="267">
        <f t="shared" si="11"/>
        <v>0</v>
      </c>
      <c r="O29" s="267">
        <f t="shared" si="11"/>
        <v>0</v>
      </c>
      <c r="P29" s="267">
        <f t="shared" si="11"/>
        <v>0</v>
      </c>
      <c r="Q29" s="267">
        <f t="shared" si="11"/>
        <v>0</v>
      </c>
      <c r="R29" s="267">
        <f t="shared" si="11"/>
        <v>0</v>
      </c>
      <c r="S29" s="267">
        <f t="shared" si="11"/>
        <v>0</v>
      </c>
      <c r="T29" s="267">
        <f t="shared" si="11"/>
        <v>0</v>
      </c>
      <c r="U29" s="275">
        <f t="shared" si="11"/>
        <v>0</v>
      </c>
      <c r="V29" s="102"/>
      <c r="W29" s="102"/>
      <c r="X29" s="102"/>
      <c r="Y29" s="102"/>
      <c r="Z29" s="102"/>
      <c r="AA29" s="102"/>
      <c r="AB29" s="102"/>
      <c r="AC29" s="102"/>
    </row>
    <row r="30" spans="1:29" ht="12.75" customHeight="1">
      <c r="A30" s="224" t="s">
        <v>108</v>
      </c>
      <c r="B30" s="283"/>
      <c r="C30" s="283"/>
      <c r="D30" s="283"/>
      <c r="E30" s="283"/>
      <c r="F30" s="410">
        <f t="shared" si="9"/>
        <v>0</v>
      </c>
      <c r="G30" s="266">
        <f t="shared" si="11"/>
        <v>0</v>
      </c>
      <c r="H30" s="267">
        <f t="shared" si="11"/>
        <v>0</v>
      </c>
      <c r="I30" s="267">
        <f t="shared" si="11"/>
        <v>0</v>
      </c>
      <c r="J30" s="267">
        <f t="shared" si="11"/>
        <v>0</v>
      </c>
      <c r="K30" s="267">
        <f t="shared" si="11"/>
        <v>0</v>
      </c>
      <c r="L30" s="267">
        <f t="shared" si="11"/>
        <v>0</v>
      </c>
      <c r="M30" s="267">
        <f t="shared" si="11"/>
        <v>0</v>
      </c>
      <c r="N30" s="267">
        <f t="shared" si="11"/>
        <v>0</v>
      </c>
      <c r="O30" s="267">
        <f t="shared" si="11"/>
        <v>0</v>
      </c>
      <c r="P30" s="267">
        <f t="shared" si="11"/>
        <v>0</v>
      </c>
      <c r="Q30" s="267">
        <f t="shared" si="11"/>
        <v>0</v>
      </c>
      <c r="R30" s="267">
        <f t="shared" si="11"/>
        <v>0</v>
      </c>
      <c r="S30" s="267">
        <f t="shared" si="11"/>
        <v>0</v>
      </c>
      <c r="T30" s="267">
        <f t="shared" si="11"/>
        <v>0</v>
      </c>
      <c r="U30" s="275">
        <f t="shared" si="11"/>
        <v>0</v>
      </c>
      <c r="V30" s="102"/>
      <c r="W30" s="102"/>
      <c r="X30" s="102"/>
      <c r="Y30" s="102"/>
      <c r="Z30" s="102"/>
      <c r="AA30" s="102"/>
      <c r="AB30" s="102"/>
      <c r="AC30" s="102"/>
    </row>
    <row r="31" spans="1:29" ht="12.75">
      <c r="A31" s="224" t="s">
        <v>109</v>
      </c>
      <c r="B31" s="281"/>
      <c r="C31" s="281"/>
      <c r="D31" s="281"/>
      <c r="E31" s="281"/>
      <c r="F31" s="410">
        <f t="shared" si="9"/>
        <v>0</v>
      </c>
      <c r="G31" s="266">
        <f t="shared" si="11"/>
        <v>0</v>
      </c>
      <c r="H31" s="267">
        <f t="shared" si="11"/>
        <v>0</v>
      </c>
      <c r="I31" s="267">
        <f t="shared" si="11"/>
        <v>0</v>
      </c>
      <c r="J31" s="267">
        <f t="shared" si="11"/>
        <v>0</v>
      </c>
      <c r="K31" s="267">
        <f t="shared" si="11"/>
        <v>0</v>
      </c>
      <c r="L31" s="267">
        <f t="shared" si="11"/>
        <v>0</v>
      </c>
      <c r="M31" s="267">
        <f t="shared" si="11"/>
        <v>0</v>
      </c>
      <c r="N31" s="267">
        <f t="shared" si="11"/>
        <v>0</v>
      </c>
      <c r="O31" s="267">
        <f t="shared" si="11"/>
        <v>0</v>
      </c>
      <c r="P31" s="267">
        <f t="shared" si="11"/>
        <v>0</v>
      </c>
      <c r="Q31" s="267">
        <f t="shared" si="11"/>
        <v>0</v>
      </c>
      <c r="R31" s="267">
        <f t="shared" si="11"/>
        <v>0</v>
      </c>
      <c r="S31" s="267">
        <f t="shared" si="11"/>
        <v>0</v>
      </c>
      <c r="T31" s="267">
        <f t="shared" si="11"/>
        <v>0</v>
      </c>
      <c r="U31" s="275">
        <f t="shared" si="11"/>
        <v>0</v>
      </c>
      <c r="V31" s="102"/>
      <c r="W31" s="102"/>
      <c r="X31" s="102"/>
      <c r="Y31" s="102"/>
      <c r="Z31" s="102"/>
      <c r="AA31" s="102"/>
      <c r="AB31" s="102"/>
      <c r="AC31" s="102"/>
    </row>
    <row r="32" spans="1:29" ht="12.75">
      <c r="A32" s="224" t="s">
        <v>112</v>
      </c>
      <c r="B32" s="281"/>
      <c r="C32" s="281"/>
      <c r="D32" s="281"/>
      <c r="E32" s="281"/>
      <c r="F32" s="410">
        <f t="shared" si="9"/>
        <v>0</v>
      </c>
      <c r="G32" s="266">
        <f t="shared" si="11"/>
        <v>0</v>
      </c>
      <c r="H32" s="267">
        <f t="shared" si="11"/>
        <v>0</v>
      </c>
      <c r="I32" s="267">
        <f t="shared" si="11"/>
        <v>0</v>
      </c>
      <c r="J32" s="267">
        <f t="shared" si="11"/>
        <v>0</v>
      </c>
      <c r="K32" s="267">
        <f t="shared" si="11"/>
        <v>0</v>
      </c>
      <c r="L32" s="267">
        <f t="shared" si="11"/>
        <v>0</v>
      </c>
      <c r="M32" s="267">
        <f t="shared" si="11"/>
        <v>0</v>
      </c>
      <c r="N32" s="267">
        <f t="shared" si="11"/>
        <v>0</v>
      </c>
      <c r="O32" s="267">
        <f t="shared" si="11"/>
        <v>0</v>
      </c>
      <c r="P32" s="267">
        <f t="shared" si="11"/>
        <v>0</v>
      </c>
      <c r="Q32" s="267">
        <f t="shared" si="11"/>
        <v>0</v>
      </c>
      <c r="R32" s="267">
        <f t="shared" si="11"/>
        <v>0</v>
      </c>
      <c r="S32" s="267">
        <f t="shared" si="11"/>
        <v>0</v>
      </c>
      <c r="T32" s="267">
        <f t="shared" si="11"/>
        <v>0</v>
      </c>
      <c r="U32" s="275">
        <f t="shared" si="11"/>
        <v>0</v>
      </c>
      <c r="V32" s="102"/>
      <c r="W32" s="102"/>
      <c r="X32" s="102"/>
      <c r="Y32" s="102"/>
      <c r="Z32" s="102"/>
      <c r="AA32" s="102"/>
      <c r="AB32" s="102"/>
      <c r="AC32" s="102"/>
    </row>
    <row r="33" spans="1:29" ht="12.75">
      <c r="A33" s="224" t="s">
        <v>110</v>
      </c>
      <c r="B33" s="283"/>
      <c r="C33" s="283"/>
      <c r="D33" s="283"/>
      <c r="E33" s="283"/>
      <c r="F33" s="410">
        <f t="shared" si="9"/>
        <v>0</v>
      </c>
      <c r="G33" s="266">
        <f t="shared" si="11"/>
        <v>0</v>
      </c>
      <c r="H33" s="267">
        <f t="shared" si="11"/>
        <v>0</v>
      </c>
      <c r="I33" s="267">
        <f t="shared" si="11"/>
        <v>0</v>
      </c>
      <c r="J33" s="267">
        <f t="shared" si="11"/>
        <v>0</v>
      </c>
      <c r="K33" s="267">
        <f t="shared" si="11"/>
        <v>0</v>
      </c>
      <c r="L33" s="267">
        <f t="shared" si="11"/>
        <v>0</v>
      </c>
      <c r="M33" s="267">
        <f t="shared" si="11"/>
        <v>0</v>
      </c>
      <c r="N33" s="267">
        <f t="shared" si="11"/>
        <v>0</v>
      </c>
      <c r="O33" s="267">
        <f t="shared" si="11"/>
        <v>0</v>
      </c>
      <c r="P33" s="267">
        <f t="shared" si="11"/>
        <v>0</v>
      </c>
      <c r="Q33" s="267">
        <f t="shared" si="11"/>
        <v>0</v>
      </c>
      <c r="R33" s="267">
        <f t="shared" si="11"/>
        <v>0</v>
      </c>
      <c r="S33" s="267">
        <f t="shared" si="11"/>
        <v>0</v>
      </c>
      <c r="T33" s="267">
        <f t="shared" si="11"/>
        <v>0</v>
      </c>
      <c r="U33" s="275">
        <f t="shared" si="11"/>
        <v>0</v>
      </c>
      <c r="V33" s="102"/>
      <c r="W33" s="102"/>
      <c r="X33" s="102"/>
      <c r="Y33" s="102"/>
      <c r="Z33" s="102"/>
      <c r="AA33" s="102"/>
      <c r="AB33" s="102"/>
      <c r="AC33" s="102"/>
    </row>
    <row r="34" spans="1:29" ht="12.75">
      <c r="A34" s="224" t="s">
        <v>111</v>
      </c>
      <c r="B34" s="281"/>
      <c r="C34" s="281"/>
      <c r="D34" s="281"/>
      <c r="E34" s="281"/>
      <c r="F34" s="410">
        <f t="shared" si="9"/>
        <v>0</v>
      </c>
      <c r="G34" s="266">
        <f t="shared" si="11"/>
        <v>0</v>
      </c>
      <c r="H34" s="267">
        <f t="shared" si="11"/>
        <v>0</v>
      </c>
      <c r="I34" s="267">
        <f t="shared" si="11"/>
        <v>0</v>
      </c>
      <c r="J34" s="267">
        <f t="shared" si="11"/>
        <v>0</v>
      </c>
      <c r="K34" s="267">
        <f t="shared" si="11"/>
        <v>0</v>
      </c>
      <c r="L34" s="267">
        <f t="shared" si="11"/>
        <v>0</v>
      </c>
      <c r="M34" s="267">
        <f t="shared" si="11"/>
        <v>0</v>
      </c>
      <c r="N34" s="267">
        <f t="shared" si="11"/>
        <v>0</v>
      </c>
      <c r="O34" s="267">
        <f t="shared" si="11"/>
        <v>0</v>
      </c>
      <c r="P34" s="267">
        <f t="shared" si="11"/>
        <v>0</v>
      </c>
      <c r="Q34" s="267">
        <f t="shared" si="11"/>
        <v>0</v>
      </c>
      <c r="R34" s="267">
        <f t="shared" si="11"/>
        <v>0</v>
      </c>
      <c r="S34" s="267">
        <f t="shared" si="11"/>
        <v>0</v>
      </c>
      <c r="T34" s="267">
        <f t="shared" si="11"/>
        <v>0</v>
      </c>
      <c r="U34" s="275">
        <f t="shared" si="11"/>
        <v>0</v>
      </c>
      <c r="V34" s="102"/>
      <c r="W34" s="102"/>
      <c r="X34" s="102"/>
      <c r="Y34" s="102"/>
      <c r="Z34" s="102"/>
      <c r="AA34" s="102"/>
      <c r="AB34" s="102"/>
      <c r="AC34" s="102"/>
    </row>
    <row r="35" spans="1:29" ht="12.75">
      <c r="A35" s="224" t="s">
        <v>113</v>
      </c>
      <c r="B35" s="281"/>
      <c r="C35" s="281"/>
      <c r="D35" s="281"/>
      <c r="E35" s="281"/>
      <c r="F35" s="410">
        <f t="shared" si="9"/>
        <v>0</v>
      </c>
      <c r="G35" s="266">
        <f t="shared" si="11"/>
        <v>0</v>
      </c>
      <c r="H35" s="267">
        <f t="shared" si="11"/>
        <v>0</v>
      </c>
      <c r="I35" s="267">
        <f t="shared" si="11"/>
        <v>0</v>
      </c>
      <c r="J35" s="267">
        <f t="shared" si="11"/>
        <v>0</v>
      </c>
      <c r="K35" s="267">
        <f t="shared" si="11"/>
        <v>0</v>
      </c>
      <c r="L35" s="267">
        <f t="shared" si="11"/>
        <v>0</v>
      </c>
      <c r="M35" s="267">
        <f t="shared" si="11"/>
        <v>0</v>
      </c>
      <c r="N35" s="267">
        <f t="shared" si="11"/>
        <v>0</v>
      </c>
      <c r="O35" s="267">
        <f t="shared" si="11"/>
        <v>0</v>
      </c>
      <c r="P35" s="267">
        <f t="shared" si="11"/>
        <v>0</v>
      </c>
      <c r="Q35" s="267">
        <f t="shared" si="11"/>
        <v>0</v>
      </c>
      <c r="R35" s="267">
        <f t="shared" si="11"/>
        <v>0</v>
      </c>
      <c r="S35" s="267">
        <f t="shared" si="11"/>
        <v>0</v>
      </c>
      <c r="T35" s="267">
        <f t="shared" si="11"/>
        <v>0</v>
      </c>
      <c r="U35" s="275">
        <f t="shared" si="11"/>
        <v>0</v>
      </c>
      <c r="V35" s="102"/>
      <c r="W35" s="102"/>
      <c r="X35" s="102"/>
      <c r="Y35" s="102"/>
      <c r="Z35" s="102"/>
      <c r="AA35" s="102"/>
      <c r="AB35" s="102"/>
      <c r="AC35" s="102"/>
    </row>
    <row r="36" spans="1:29" ht="12.75">
      <c r="A36" s="224" t="s">
        <v>114</v>
      </c>
      <c r="B36" s="283"/>
      <c r="C36" s="283"/>
      <c r="D36" s="283"/>
      <c r="E36" s="283"/>
      <c r="F36" s="410">
        <f t="shared" si="9"/>
        <v>0</v>
      </c>
      <c r="G36" s="266">
        <f t="shared" si="11"/>
        <v>0</v>
      </c>
      <c r="H36" s="267">
        <f t="shared" si="11"/>
        <v>0</v>
      </c>
      <c r="I36" s="267">
        <f t="shared" si="11"/>
        <v>0</v>
      </c>
      <c r="J36" s="267">
        <f t="shared" si="11"/>
        <v>0</v>
      </c>
      <c r="K36" s="267">
        <f t="shared" si="11"/>
        <v>0</v>
      </c>
      <c r="L36" s="267">
        <f t="shared" si="11"/>
        <v>0</v>
      </c>
      <c r="M36" s="267">
        <f t="shared" si="11"/>
        <v>0</v>
      </c>
      <c r="N36" s="267">
        <f t="shared" si="11"/>
        <v>0</v>
      </c>
      <c r="O36" s="267">
        <f t="shared" si="11"/>
        <v>0</v>
      </c>
      <c r="P36" s="267">
        <f t="shared" si="11"/>
        <v>0</v>
      </c>
      <c r="Q36" s="267">
        <f t="shared" si="11"/>
        <v>0</v>
      </c>
      <c r="R36" s="267">
        <f t="shared" si="11"/>
        <v>0</v>
      </c>
      <c r="S36" s="267">
        <f t="shared" si="11"/>
        <v>0</v>
      </c>
      <c r="T36" s="267">
        <f t="shared" si="11"/>
        <v>0</v>
      </c>
      <c r="U36" s="275">
        <f t="shared" si="11"/>
        <v>0</v>
      </c>
      <c r="V36" s="102"/>
      <c r="W36" s="102"/>
      <c r="X36" s="102"/>
      <c r="Y36" s="102"/>
      <c r="Z36" s="102"/>
      <c r="AA36" s="102"/>
      <c r="AB36" s="102"/>
      <c r="AC36" s="102"/>
    </row>
    <row r="37" spans="1:29" ht="12.75">
      <c r="A37" s="224" t="s">
        <v>115</v>
      </c>
      <c r="B37" s="281"/>
      <c r="C37" s="281"/>
      <c r="D37" s="281"/>
      <c r="E37" s="281"/>
      <c r="F37" s="410">
        <f t="shared" si="9"/>
        <v>0</v>
      </c>
      <c r="G37" s="266">
        <f t="shared" si="11"/>
        <v>0</v>
      </c>
      <c r="H37" s="267">
        <f t="shared" si="11"/>
        <v>0</v>
      </c>
      <c r="I37" s="267">
        <f t="shared" si="11"/>
        <v>0</v>
      </c>
      <c r="J37" s="267">
        <f t="shared" si="11"/>
        <v>0</v>
      </c>
      <c r="K37" s="267">
        <f t="shared" si="11"/>
        <v>0</v>
      </c>
      <c r="L37" s="267">
        <f t="shared" si="11"/>
        <v>0</v>
      </c>
      <c r="M37" s="267">
        <f t="shared" si="11"/>
        <v>0</v>
      </c>
      <c r="N37" s="267">
        <f t="shared" si="11"/>
        <v>0</v>
      </c>
      <c r="O37" s="267">
        <f t="shared" si="11"/>
        <v>0</v>
      </c>
      <c r="P37" s="267">
        <f t="shared" si="11"/>
        <v>0</v>
      </c>
      <c r="Q37" s="267">
        <f t="shared" si="11"/>
        <v>0</v>
      </c>
      <c r="R37" s="267">
        <f t="shared" si="11"/>
        <v>0</v>
      </c>
      <c r="S37" s="267">
        <f t="shared" si="11"/>
        <v>0</v>
      </c>
      <c r="T37" s="267">
        <f t="shared" si="11"/>
        <v>0</v>
      </c>
      <c r="U37" s="275">
        <f t="shared" si="11"/>
        <v>0</v>
      </c>
      <c r="V37" s="102"/>
      <c r="W37" s="102"/>
      <c r="X37" s="102"/>
      <c r="Y37" s="102"/>
      <c r="Z37" s="102"/>
      <c r="AA37" s="102"/>
      <c r="AB37" s="102"/>
      <c r="AC37" s="102"/>
    </row>
    <row r="38" spans="1:29" ht="12.75">
      <c r="A38" s="224" t="s">
        <v>116</v>
      </c>
      <c r="B38" s="281"/>
      <c r="C38" s="281"/>
      <c r="D38" s="281"/>
      <c r="E38" s="281"/>
      <c r="F38" s="410">
        <f t="shared" si="9"/>
        <v>0</v>
      </c>
      <c r="G38" s="266">
        <f t="shared" si="11"/>
        <v>0</v>
      </c>
      <c r="H38" s="267">
        <f t="shared" si="11"/>
        <v>0</v>
      </c>
      <c r="I38" s="267">
        <f t="shared" si="11"/>
        <v>0</v>
      </c>
      <c r="J38" s="267">
        <f t="shared" si="11"/>
        <v>0</v>
      </c>
      <c r="K38" s="267">
        <f t="shared" si="11"/>
        <v>0</v>
      </c>
      <c r="L38" s="267">
        <f t="shared" si="11"/>
        <v>0</v>
      </c>
      <c r="M38" s="267">
        <f t="shared" si="11"/>
        <v>0</v>
      </c>
      <c r="N38" s="267">
        <f t="shared" si="11"/>
        <v>0</v>
      </c>
      <c r="O38" s="267">
        <f t="shared" si="11"/>
        <v>0</v>
      </c>
      <c r="P38" s="267">
        <f t="shared" si="11"/>
        <v>0</v>
      </c>
      <c r="Q38" s="267">
        <f t="shared" si="11"/>
        <v>0</v>
      </c>
      <c r="R38" s="267">
        <f t="shared" si="11"/>
        <v>0</v>
      </c>
      <c r="S38" s="267">
        <f t="shared" si="11"/>
        <v>0</v>
      </c>
      <c r="T38" s="267">
        <f t="shared" si="11"/>
        <v>0</v>
      </c>
      <c r="U38" s="275">
        <f t="shared" si="11"/>
        <v>0</v>
      </c>
      <c r="V38" s="102"/>
      <c r="W38" s="102"/>
      <c r="X38" s="102"/>
      <c r="Y38" s="102"/>
      <c r="Z38" s="102"/>
      <c r="AA38" s="102"/>
      <c r="AB38" s="102"/>
      <c r="AC38" s="102"/>
    </row>
    <row r="39" spans="1:29" ht="12.75">
      <c r="A39" s="224" t="s">
        <v>117</v>
      </c>
      <c r="B39" s="283"/>
      <c r="C39" s="283"/>
      <c r="D39" s="283"/>
      <c r="E39" s="283"/>
      <c r="F39" s="410">
        <f t="shared" si="9"/>
        <v>0</v>
      </c>
      <c r="G39" s="266">
        <f t="shared" si="11"/>
        <v>0</v>
      </c>
      <c r="H39" s="267">
        <f t="shared" si="11"/>
        <v>0</v>
      </c>
      <c r="I39" s="267">
        <f t="shared" si="11"/>
        <v>0</v>
      </c>
      <c r="J39" s="267">
        <f t="shared" si="11"/>
        <v>0</v>
      </c>
      <c r="K39" s="267">
        <f t="shared" si="11"/>
        <v>0</v>
      </c>
      <c r="L39" s="267">
        <f t="shared" si="11"/>
        <v>0</v>
      </c>
      <c r="M39" s="267">
        <f t="shared" si="11"/>
        <v>0</v>
      </c>
      <c r="N39" s="267">
        <f t="shared" si="11"/>
        <v>0</v>
      </c>
      <c r="O39" s="267">
        <f t="shared" si="11"/>
        <v>0</v>
      </c>
      <c r="P39" s="267">
        <f t="shared" si="11"/>
        <v>0</v>
      </c>
      <c r="Q39" s="267">
        <f t="shared" si="11"/>
        <v>0</v>
      </c>
      <c r="R39" s="267">
        <f t="shared" si="11"/>
        <v>0</v>
      </c>
      <c r="S39" s="267">
        <f t="shared" si="11"/>
        <v>0</v>
      </c>
      <c r="T39" s="267">
        <f t="shared" si="11"/>
        <v>0</v>
      </c>
      <c r="U39" s="275">
        <f t="shared" si="11"/>
        <v>0</v>
      </c>
      <c r="V39" s="102"/>
      <c r="W39" s="102"/>
      <c r="X39" s="102"/>
      <c r="Y39" s="102"/>
      <c r="Z39" s="102"/>
      <c r="AA39" s="102"/>
      <c r="AB39" s="102"/>
      <c r="AC39" s="102"/>
    </row>
    <row r="40" spans="1:29" ht="12.75">
      <c r="A40" s="224" t="s">
        <v>118</v>
      </c>
      <c r="B40" s="281"/>
      <c r="C40" s="281"/>
      <c r="D40" s="281"/>
      <c r="E40" s="281"/>
      <c r="F40" s="410">
        <f t="shared" si="9"/>
        <v>0</v>
      </c>
      <c r="G40" s="266">
        <f t="shared" si="11"/>
        <v>0</v>
      </c>
      <c r="H40" s="267">
        <f t="shared" si="11"/>
        <v>0</v>
      </c>
      <c r="I40" s="267">
        <f t="shared" si="11"/>
        <v>0</v>
      </c>
      <c r="J40" s="267">
        <f t="shared" si="11"/>
        <v>0</v>
      </c>
      <c r="K40" s="267">
        <f t="shared" si="11"/>
        <v>0</v>
      </c>
      <c r="L40" s="267">
        <f t="shared" si="11"/>
        <v>0</v>
      </c>
      <c r="M40" s="267">
        <f t="shared" si="11"/>
        <v>0</v>
      </c>
      <c r="N40" s="267">
        <f t="shared" si="11"/>
        <v>0</v>
      </c>
      <c r="O40" s="267">
        <f t="shared" si="11"/>
        <v>0</v>
      </c>
      <c r="P40" s="267">
        <f t="shared" si="11"/>
        <v>0</v>
      </c>
      <c r="Q40" s="267">
        <f t="shared" si="11"/>
        <v>0</v>
      </c>
      <c r="R40" s="267">
        <f t="shared" si="11"/>
        <v>0</v>
      </c>
      <c r="S40" s="267">
        <f t="shared" si="11"/>
        <v>0</v>
      </c>
      <c r="T40" s="267">
        <f t="shared" si="11"/>
        <v>0</v>
      </c>
      <c r="U40" s="275">
        <f t="shared" si="11"/>
        <v>0</v>
      </c>
      <c r="V40" s="102"/>
      <c r="W40" s="102"/>
      <c r="X40" s="102"/>
      <c r="Y40" s="102"/>
      <c r="Z40" s="102"/>
      <c r="AA40" s="102"/>
      <c r="AB40" s="102"/>
      <c r="AC40" s="102"/>
    </row>
    <row r="41" spans="1:29" ht="12.75">
      <c r="A41" s="224" t="s">
        <v>119</v>
      </c>
      <c r="B41" s="281"/>
      <c r="C41" s="281"/>
      <c r="D41" s="281"/>
      <c r="E41" s="281"/>
      <c r="F41" s="410">
        <f t="shared" si="9"/>
        <v>0</v>
      </c>
      <c r="G41" s="266">
        <f t="shared" si="11"/>
        <v>0</v>
      </c>
      <c r="H41" s="267">
        <f t="shared" si="11"/>
        <v>0</v>
      </c>
      <c r="I41" s="267">
        <f t="shared" si="11"/>
        <v>0</v>
      </c>
      <c r="J41" s="267">
        <f t="shared" si="11"/>
        <v>0</v>
      </c>
      <c r="K41" s="267">
        <f t="shared" si="11"/>
        <v>0</v>
      </c>
      <c r="L41" s="267">
        <f t="shared" si="11"/>
        <v>0</v>
      </c>
      <c r="M41" s="267">
        <f t="shared" si="11"/>
        <v>0</v>
      </c>
      <c r="N41" s="267">
        <f t="shared" si="11"/>
        <v>0</v>
      </c>
      <c r="O41" s="267">
        <f t="shared" si="11"/>
        <v>0</v>
      </c>
      <c r="P41" s="267">
        <f t="shared" si="11"/>
        <v>0</v>
      </c>
      <c r="Q41" s="267">
        <f t="shared" si="11"/>
        <v>0</v>
      </c>
      <c r="R41" s="267">
        <f t="shared" si="11"/>
        <v>0</v>
      </c>
      <c r="S41" s="267">
        <f t="shared" si="11"/>
        <v>0</v>
      </c>
      <c r="T41" s="267">
        <f t="shared" si="11"/>
        <v>0</v>
      </c>
      <c r="U41" s="275">
        <f t="shared" si="11"/>
        <v>0</v>
      </c>
      <c r="V41" s="102"/>
      <c r="W41" s="102"/>
      <c r="X41" s="102"/>
      <c r="Y41" s="102"/>
      <c r="Z41" s="102"/>
      <c r="AA41" s="102"/>
      <c r="AB41" s="102"/>
      <c r="AC41" s="102"/>
    </row>
    <row r="42" spans="1:29" ht="12.75">
      <c r="A42" s="224" t="s">
        <v>120</v>
      </c>
      <c r="B42" s="283"/>
      <c r="C42" s="283"/>
      <c r="D42" s="283"/>
      <c r="E42" s="283"/>
      <c r="F42" s="410">
        <f t="shared" si="9"/>
        <v>0</v>
      </c>
      <c r="G42" s="266">
        <f t="shared" si="11"/>
        <v>0</v>
      </c>
      <c r="H42" s="267">
        <f t="shared" si="11"/>
        <v>0</v>
      </c>
      <c r="I42" s="267">
        <f t="shared" si="11"/>
        <v>0</v>
      </c>
      <c r="J42" s="267">
        <f t="shared" si="11"/>
        <v>0</v>
      </c>
      <c r="K42" s="267">
        <f aca="true" t="shared" si="12" ref="H42:U52">J42*(1+$B$3)</f>
        <v>0</v>
      </c>
      <c r="L42" s="267">
        <f t="shared" si="12"/>
        <v>0</v>
      </c>
      <c r="M42" s="267">
        <f t="shared" si="12"/>
        <v>0</v>
      </c>
      <c r="N42" s="267">
        <f t="shared" si="12"/>
        <v>0</v>
      </c>
      <c r="O42" s="267">
        <f t="shared" si="12"/>
        <v>0</v>
      </c>
      <c r="P42" s="267">
        <f t="shared" si="12"/>
        <v>0</v>
      </c>
      <c r="Q42" s="267">
        <f t="shared" si="12"/>
        <v>0</v>
      </c>
      <c r="R42" s="267">
        <f t="shared" si="12"/>
        <v>0</v>
      </c>
      <c r="S42" s="267">
        <f t="shared" si="12"/>
        <v>0</v>
      </c>
      <c r="T42" s="267">
        <f t="shared" si="12"/>
        <v>0</v>
      </c>
      <c r="U42" s="275">
        <f t="shared" si="12"/>
        <v>0</v>
      </c>
      <c r="V42" s="102"/>
      <c r="W42" s="102"/>
      <c r="X42" s="102"/>
      <c r="Y42" s="102"/>
      <c r="Z42" s="102"/>
      <c r="AA42" s="102"/>
      <c r="AB42" s="102"/>
      <c r="AC42" s="102"/>
    </row>
    <row r="43" spans="1:29" ht="12.75">
      <c r="A43" s="224" t="s">
        <v>27</v>
      </c>
      <c r="B43" s="281"/>
      <c r="C43" s="281"/>
      <c r="D43" s="281"/>
      <c r="E43" s="281"/>
      <c r="F43" s="410">
        <f t="shared" si="9"/>
        <v>0</v>
      </c>
      <c r="G43" s="266">
        <f t="shared" si="11"/>
        <v>0</v>
      </c>
      <c r="H43" s="267">
        <f t="shared" si="12"/>
        <v>0</v>
      </c>
      <c r="I43" s="267">
        <f t="shared" si="12"/>
        <v>0</v>
      </c>
      <c r="J43" s="267">
        <f t="shared" si="12"/>
        <v>0</v>
      </c>
      <c r="K43" s="267">
        <f t="shared" si="12"/>
        <v>0</v>
      </c>
      <c r="L43" s="267">
        <f t="shared" si="12"/>
        <v>0</v>
      </c>
      <c r="M43" s="267">
        <f t="shared" si="12"/>
        <v>0</v>
      </c>
      <c r="N43" s="267">
        <f t="shared" si="12"/>
        <v>0</v>
      </c>
      <c r="O43" s="267">
        <f t="shared" si="12"/>
        <v>0</v>
      </c>
      <c r="P43" s="267">
        <f t="shared" si="12"/>
        <v>0</v>
      </c>
      <c r="Q43" s="267">
        <f t="shared" si="12"/>
        <v>0</v>
      </c>
      <c r="R43" s="267">
        <f t="shared" si="12"/>
        <v>0</v>
      </c>
      <c r="S43" s="267">
        <f t="shared" si="12"/>
        <v>0</v>
      </c>
      <c r="T43" s="267">
        <f t="shared" si="12"/>
        <v>0</v>
      </c>
      <c r="U43" s="275">
        <f t="shared" si="12"/>
        <v>0</v>
      </c>
      <c r="V43" s="102"/>
      <c r="W43" s="102"/>
      <c r="X43" s="102"/>
      <c r="Y43" s="102"/>
      <c r="Z43" s="102"/>
      <c r="AA43" s="102"/>
      <c r="AB43" s="102"/>
      <c r="AC43" s="102"/>
    </row>
    <row r="44" spans="1:29" ht="12.75">
      <c r="A44" s="224" t="s">
        <v>43</v>
      </c>
      <c r="B44" s="281"/>
      <c r="C44" s="281"/>
      <c r="D44" s="281"/>
      <c r="E44" s="281"/>
      <c r="F44" s="410">
        <f>+E44/$H$6*12</f>
        <v>0</v>
      </c>
      <c r="G44" s="266">
        <f>F44*(1+$F$2)</f>
        <v>0</v>
      </c>
      <c r="H44" s="267">
        <f aca="true" t="shared" si="13" ref="H44:U44">G44*(1+$F$2)</f>
        <v>0</v>
      </c>
      <c r="I44" s="267">
        <f t="shared" si="13"/>
        <v>0</v>
      </c>
      <c r="J44" s="267">
        <f t="shared" si="13"/>
        <v>0</v>
      </c>
      <c r="K44" s="267">
        <f t="shared" si="13"/>
        <v>0</v>
      </c>
      <c r="L44" s="267">
        <f t="shared" si="13"/>
        <v>0</v>
      </c>
      <c r="M44" s="267">
        <f t="shared" si="13"/>
        <v>0</v>
      </c>
      <c r="N44" s="267">
        <f t="shared" si="13"/>
        <v>0</v>
      </c>
      <c r="O44" s="267">
        <f t="shared" si="13"/>
        <v>0</v>
      </c>
      <c r="P44" s="267">
        <f t="shared" si="13"/>
        <v>0</v>
      </c>
      <c r="Q44" s="267">
        <f t="shared" si="13"/>
        <v>0</v>
      </c>
      <c r="R44" s="267">
        <f t="shared" si="13"/>
        <v>0</v>
      </c>
      <c r="S44" s="267">
        <f t="shared" si="13"/>
        <v>0</v>
      </c>
      <c r="T44" s="267">
        <f t="shared" si="13"/>
        <v>0</v>
      </c>
      <c r="U44" s="275">
        <f>T44*(1+$F$2)</f>
        <v>0</v>
      </c>
      <c r="V44" s="102"/>
      <c r="W44" s="102"/>
      <c r="X44" s="102"/>
      <c r="Y44" s="102"/>
      <c r="Z44" s="102"/>
      <c r="AA44" s="102"/>
      <c r="AB44" s="102"/>
      <c r="AC44" s="102"/>
    </row>
    <row r="45" spans="1:29" ht="12.75">
      <c r="A45" s="224" t="s">
        <v>60</v>
      </c>
      <c r="B45" s="283"/>
      <c r="C45" s="283"/>
      <c r="D45" s="283"/>
      <c r="E45" s="283"/>
      <c r="F45" s="410">
        <f t="shared" si="9"/>
        <v>0</v>
      </c>
      <c r="G45" s="266">
        <f t="shared" si="11"/>
        <v>0</v>
      </c>
      <c r="H45" s="267">
        <f t="shared" si="12"/>
        <v>0</v>
      </c>
      <c r="I45" s="267">
        <f t="shared" si="12"/>
        <v>0</v>
      </c>
      <c r="J45" s="267">
        <f t="shared" si="12"/>
        <v>0</v>
      </c>
      <c r="K45" s="267">
        <f t="shared" si="12"/>
        <v>0</v>
      </c>
      <c r="L45" s="267">
        <f t="shared" si="12"/>
        <v>0</v>
      </c>
      <c r="M45" s="267">
        <f t="shared" si="12"/>
        <v>0</v>
      </c>
      <c r="N45" s="267">
        <f t="shared" si="12"/>
        <v>0</v>
      </c>
      <c r="O45" s="267">
        <f t="shared" si="12"/>
        <v>0</v>
      </c>
      <c r="P45" s="267">
        <f t="shared" si="12"/>
        <v>0</v>
      </c>
      <c r="Q45" s="267">
        <f t="shared" si="12"/>
        <v>0</v>
      </c>
      <c r="R45" s="267">
        <f t="shared" si="12"/>
        <v>0</v>
      </c>
      <c r="S45" s="267">
        <f t="shared" si="12"/>
        <v>0</v>
      </c>
      <c r="T45" s="267">
        <f t="shared" si="12"/>
        <v>0</v>
      </c>
      <c r="U45" s="275">
        <f t="shared" si="12"/>
        <v>0</v>
      </c>
      <c r="V45" s="102"/>
      <c r="W45" s="102"/>
      <c r="X45" s="102"/>
      <c r="Y45" s="102"/>
      <c r="Z45" s="102"/>
      <c r="AA45" s="102"/>
      <c r="AB45" s="102"/>
      <c r="AC45" s="102"/>
    </row>
    <row r="46" spans="1:29" ht="12.75">
      <c r="A46" s="224" t="s">
        <v>55</v>
      </c>
      <c r="B46" s="281"/>
      <c r="C46" s="281"/>
      <c r="D46" s="281"/>
      <c r="E46" s="281"/>
      <c r="F46" s="410">
        <f t="shared" si="9"/>
        <v>0</v>
      </c>
      <c r="G46" s="266">
        <f t="shared" si="11"/>
        <v>0</v>
      </c>
      <c r="H46" s="267">
        <f t="shared" si="12"/>
        <v>0</v>
      </c>
      <c r="I46" s="267">
        <f t="shared" si="12"/>
        <v>0</v>
      </c>
      <c r="J46" s="267">
        <f t="shared" si="12"/>
        <v>0</v>
      </c>
      <c r="K46" s="267">
        <f t="shared" si="12"/>
        <v>0</v>
      </c>
      <c r="L46" s="267">
        <f t="shared" si="12"/>
        <v>0</v>
      </c>
      <c r="M46" s="267">
        <f t="shared" si="12"/>
        <v>0</v>
      </c>
      <c r="N46" s="267">
        <f t="shared" si="12"/>
        <v>0</v>
      </c>
      <c r="O46" s="267">
        <f t="shared" si="12"/>
        <v>0</v>
      </c>
      <c r="P46" s="267">
        <f t="shared" si="12"/>
        <v>0</v>
      </c>
      <c r="Q46" s="267">
        <f t="shared" si="12"/>
        <v>0</v>
      </c>
      <c r="R46" s="267">
        <f t="shared" si="12"/>
        <v>0</v>
      </c>
      <c r="S46" s="267">
        <f t="shared" si="12"/>
        <v>0</v>
      </c>
      <c r="T46" s="267">
        <f t="shared" si="12"/>
        <v>0</v>
      </c>
      <c r="U46" s="275">
        <f t="shared" si="12"/>
        <v>0</v>
      </c>
      <c r="V46" s="102"/>
      <c r="W46" s="102"/>
      <c r="X46" s="102"/>
      <c r="Y46" s="102"/>
      <c r="Z46" s="102"/>
      <c r="AA46" s="102"/>
      <c r="AB46" s="102"/>
      <c r="AC46" s="102"/>
    </row>
    <row r="47" spans="1:29" ht="12.75">
      <c r="A47" s="224" t="s">
        <v>121</v>
      </c>
      <c r="B47" s="281"/>
      <c r="C47" s="281"/>
      <c r="D47" s="281"/>
      <c r="E47" s="281"/>
      <c r="F47" s="410">
        <f t="shared" si="9"/>
        <v>0</v>
      </c>
      <c r="G47" s="266">
        <f t="shared" si="11"/>
        <v>0</v>
      </c>
      <c r="H47" s="267">
        <f t="shared" si="12"/>
        <v>0</v>
      </c>
      <c r="I47" s="267">
        <f t="shared" si="12"/>
        <v>0</v>
      </c>
      <c r="J47" s="267">
        <f t="shared" si="12"/>
        <v>0</v>
      </c>
      <c r="K47" s="267">
        <f t="shared" si="12"/>
        <v>0</v>
      </c>
      <c r="L47" s="267">
        <f t="shared" si="12"/>
        <v>0</v>
      </c>
      <c r="M47" s="267">
        <f t="shared" si="12"/>
        <v>0</v>
      </c>
      <c r="N47" s="267">
        <f t="shared" si="12"/>
        <v>0</v>
      </c>
      <c r="O47" s="267">
        <f t="shared" si="12"/>
        <v>0</v>
      </c>
      <c r="P47" s="267">
        <f t="shared" si="12"/>
        <v>0</v>
      </c>
      <c r="Q47" s="267">
        <f t="shared" si="12"/>
        <v>0</v>
      </c>
      <c r="R47" s="267">
        <f t="shared" si="12"/>
        <v>0</v>
      </c>
      <c r="S47" s="267">
        <f t="shared" si="12"/>
        <v>0</v>
      </c>
      <c r="T47" s="267">
        <f t="shared" si="12"/>
        <v>0</v>
      </c>
      <c r="U47" s="275">
        <f t="shared" si="12"/>
        <v>0</v>
      </c>
      <c r="V47" s="102"/>
      <c r="W47" s="102"/>
      <c r="X47" s="102"/>
      <c r="Y47" s="102"/>
      <c r="Z47" s="102"/>
      <c r="AA47" s="102"/>
      <c r="AB47" s="102"/>
      <c r="AC47" s="102"/>
    </row>
    <row r="48" spans="1:29" ht="12.75">
      <c r="A48" s="224" t="s">
        <v>121</v>
      </c>
      <c r="B48" s="281"/>
      <c r="C48" s="282"/>
      <c r="D48" s="223"/>
      <c r="E48" s="223"/>
      <c r="F48" s="410">
        <f t="shared" si="9"/>
        <v>0</v>
      </c>
      <c r="G48" s="266">
        <f t="shared" si="11"/>
        <v>0</v>
      </c>
      <c r="H48" s="267">
        <f t="shared" si="12"/>
        <v>0</v>
      </c>
      <c r="I48" s="267">
        <f t="shared" si="12"/>
        <v>0</v>
      </c>
      <c r="J48" s="267">
        <f t="shared" si="12"/>
        <v>0</v>
      </c>
      <c r="K48" s="267">
        <f t="shared" si="12"/>
        <v>0</v>
      </c>
      <c r="L48" s="267">
        <f t="shared" si="12"/>
        <v>0</v>
      </c>
      <c r="M48" s="267">
        <f t="shared" si="12"/>
        <v>0</v>
      </c>
      <c r="N48" s="267">
        <f t="shared" si="12"/>
        <v>0</v>
      </c>
      <c r="O48" s="267">
        <f t="shared" si="12"/>
        <v>0</v>
      </c>
      <c r="P48" s="267">
        <f t="shared" si="12"/>
        <v>0</v>
      </c>
      <c r="Q48" s="267">
        <f t="shared" si="12"/>
        <v>0</v>
      </c>
      <c r="R48" s="267">
        <f t="shared" si="12"/>
        <v>0</v>
      </c>
      <c r="S48" s="267">
        <f t="shared" si="12"/>
        <v>0</v>
      </c>
      <c r="T48" s="267">
        <f t="shared" si="12"/>
        <v>0</v>
      </c>
      <c r="U48" s="275">
        <f t="shared" si="12"/>
        <v>0</v>
      </c>
      <c r="V48" s="102"/>
      <c r="W48" s="102"/>
      <c r="X48" s="102"/>
      <c r="Y48" s="102"/>
      <c r="Z48" s="102"/>
      <c r="AA48" s="102"/>
      <c r="AB48" s="102"/>
      <c r="AC48" s="102"/>
    </row>
    <row r="49" spans="1:29" ht="12.75">
      <c r="A49" s="224" t="s">
        <v>121</v>
      </c>
      <c r="B49" s="281"/>
      <c r="C49" s="282"/>
      <c r="D49" s="223"/>
      <c r="E49" s="223"/>
      <c r="F49" s="135">
        <f t="shared" si="9"/>
        <v>0</v>
      </c>
      <c r="G49" s="266">
        <f t="shared" si="11"/>
        <v>0</v>
      </c>
      <c r="H49" s="267">
        <f t="shared" si="12"/>
        <v>0</v>
      </c>
      <c r="I49" s="267">
        <f t="shared" si="12"/>
        <v>0</v>
      </c>
      <c r="J49" s="267">
        <f t="shared" si="12"/>
        <v>0</v>
      </c>
      <c r="K49" s="267">
        <f t="shared" si="12"/>
        <v>0</v>
      </c>
      <c r="L49" s="267">
        <f t="shared" si="12"/>
        <v>0</v>
      </c>
      <c r="M49" s="267">
        <f t="shared" si="12"/>
        <v>0</v>
      </c>
      <c r="N49" s="267">
        <f t="shared" si="12"/>
        <v>0</v>
      </c>
      <c r="O49" s="267">
        <f t="shared" si="12"/>
        <v>0</v>
      </c>
      <c r="P49" s="267">
        <f t="shared" si="12"/>
        <v>0</v>
      </c>
      <c r="Q49" s="267">
        <f t="shared" si="12"/>
        <v>0</v>
      </c>
      <c r="R49" s="267">
        <f t="shared" si="12"/>
        <v>0</v>
      </c>
      <c r="S49" s="267">
        <f t="shared" si="12"/>
        <v>0</v>
      </c>
      <c r="T49" s="267">
        <f t="shared" si="12"/>
        <v>0</v>
      </c>
      <c r="U49" s="275">
        <f t="shared" si="12"/>
        <v>0</v>
      </c>
      <c r="V49" s="102"/>
      <c r="W49" s="102"/>
      <c r="X49" s="102"/>
      <c r="Y49" s="102"/>
      <c r="Z49" s="102"/>
      <c r="AA49" s="102"/>
      <c r="AB49" s="102"/>
      <c r="AC49" s="102"/>
    </row>
    <row r="50" spans="1:29" ht="12.75">
      <c r="A50" s="224" t="s">
        <v>121</v>
      </c>
      <c r="B50" s="281"/>
      <c r="C50" s="282"/>
      <c r="D50" s="223"/>
      <c r="E50" s="223"/>
      <c r="F50" s="135"/>
      <c r="G50" s="266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75"/>
      <c r="V50" s="102"/>
      <c r="W50" s="102"/>
      <c r="X50" s="102"/>
      <c r="Y50" s="102"/>
      <c r="Z50" s="102"/>
      <c r="AA50" s="102"/>
      <c r="AB50" s="102"/>
      <c r="AC50" s="102"/>
    </row>
    <row r="51" spans="1:29" ht="12.75">
      <c r="A51" s="224" t="s">
        <v>121</v>
      </c>
      <c r="B51" s="281"/>
      <c r="C51" s="282"/>
      <c r="D51" s="223"/>
      <c r="E51" s="223"/>
      <c r="F51" s="135">
        <f t="shared" si="9"/>
        <v>0</v>
      </c>
      <c r="G51" s="266">
        <f t="shared" si="11"/>
        <v>0</v>
      </c>
      <c r="H51" s="267">
        <f t="shared" si="12"/>
        <v>0</v>
      </c>
      <c r="I51" s="267">
        <f t="shared" si="12"/>
        <v>0</v>
      </c>
      <c r="J51" s="267">
        <f t="shared" si="12"/>
        <v>0</v>
      </c>
      <c r="K51" s="267">
        <f t="shared" si="12"/>
        <v>0</v>
      </c>
      <c r="L51" s="267">
        <f t="shared" si="12"/>
        <v>0</v>
      </c>
      <c r="M51" s="267">
        <f t="shared" si="12"/>
        <v>0</v>
      </c>
      <c r="N51" s="267">
        <f t="shared" si="12"/>
        <v>0</v>
      </c>
      <c r="O51" s="267">
        <f t="shared" si="12"/>
        <v>0</v>
      </c>
      <c r="P51" s="267">
        <f t="shared" si="12"/>
        <v>0</v>
      </c>
      <c r="Q51" s="267">
        <f t="shared" si="12"/>
        <v>0</v>
      </c>
      <c r="R51" s="267">
        <f t="shared" si="12"/>
        <v>0</v>
      </c>
      <c r="S51" s="267">
        <f t="shared" si="12"/>
        <v>0</v>
      </c>
      <c r="T51" s="267">
        <f t="shared" si="12"/>
        <v>0</v>
      </c>
      <c r="U51" s="275">
        <f t="shared" si="12"/>
        <v>0</v>
      </c>
      <c r="V51" s="102"/>
      <c r="W51" s="102"/>
      <c r="X51" s="102"/>
      <c r="Y51" s="102"/>
      <c r="Z51" s="102"/>
      <c r="AA51" s="102"/>
      <c r="AB51" s="102"/>
      <c r="AC51" s="102"/>
    </row>
    <row r="52" spans="1:29" ht="12.75">
      <c r="A52" s="224" t="s">
        <v>121</v>
      </c>
      <c r="B52" s="281"/>
      <c r="C52" s="282"/>
      <c r="D52" s="223"/>
      <c r="E52" s="223"/>
      <c r="F52" s="135">
        <f t="shared" si="9"/>
        <v>0</v>
      </c>
      <c r="G52" s="266">
        <f t="shared" si="11"/>
        <v>0</v>
      </c>
      <c r="H52" s="267">
        <f t="shared" si="12"/>
        <v>0</v>
      </c>
      <c r="I52" s="267">
        <f t="shared" si="12"/>
        <v>0</v>
      </c>
      <c r="J52" s="267">
        <f t="shared" si="12"/>
        <v>0</v>
      </c>
      <c r="K52" s="267">
        <f t="shared" si="12"/>
        <v>0</v>
      </c>
      <c r="L52" s="267">
        <f t="shared" si="12"/>
        <v>0</v>
      </c>
      <c r="M52" s="267">
        <f t="shared" si="12"/>
        <v>0</v>
      </c>
      <c r="N52" s="267">
        <f t="shared" si="12"/>
        <v>0</v>
      </c>
      <c r="O52" s="267">
        <f t="shared" si="12"/>
        <v>0</v>
      </c>
      <c r="P52" s="267">
        <f t="shared" si="12"/>
        <v>0</v>
      </c>
      <c r="Q52" s="267">
        <f t="shared" si="12"/>
        <v>0</v>
      </c>
      <c r="R52" s="267">
        <f t="shared" si="12"/>
        <v>0</v>
      </c>
      <c r="S52" s="267">
        <f t="shared" si="12"/>
        <v>0</v>
      </c>
      <c r="T52" s="267">
        <f t="shared" si="12"/>
        <v>0</v>
      </c>
      <c r="U52" s="275">
        <f t="shared" si="12"/>
        <v>0</v>
      </c>
      <c r="V52" s="102"/>
      <c r="W52" s="102"/>
      <c r="X52" s="102"/>
      <c r="Y52" s="102"/>
      <c r="Z52" s="102"/>
      <c r="AA52" s="102"/>
      <c r="AB52" s="102"/>
      <c r="AC52" s="102"/>
    </row>
    <row r="53" spans="1:29" s="56" customFormat="1" ht="13.5" thickBot="1">
      <c r="A53" s="297" t="s">
        <v>126</v>
      </c>
      <c r="B53" s="286">
        <f>SUM(B25:B52)</f>
        <v>0</v>
      </c>
      <c r="C53" s="234">
        <f>SUM(C25:C52)</f>
        <v>0</v>
      </c>
      <c r="D53" s="235">
        <f>SUM(D25:D52)</f>
        <v>0</v>
      </c>
      <c r="E53" s="235">
        <f>SUM(E25:E52)</f>
        <v>0</v>
      </c>
      <c r="F53" s="236">
        <f>SUM(F25:F52)</f>
        <v>0</v>
      </c>
      <c r="G53" s="414">
        <f>SUM(G25:G52)</f>
        <v>0</v>
      </c>
      <c r="H53" s="415">
        <f>SUM(H25:H52)</f>
        <v>0</v>
      </c>
      <c r="I53" s="415">
        <f>SUM(I25:I52)</f>
        <v>0</v>
      </c>
      <c r="J53" s="415">
        <f>SUM(J25:J52)</f>
        <v>0</v>
      </c>
      <c r="K53" s="415">
        <f>SUM(K25:K52)</f>
        <v>0</v>
      </c>
      <c r="L53" s="415">
        <f>SUM(L25:L52)</f>
        <v>0</v>
      </c>
      <c r="M53" s="415">
        <f>SUM(M25:M52)</f>
        <v>0</v>
      </c>
      <c r="N53" s="415">
        <f>SUM(N25:N52)</f>
        <v>0</v>
      </c>
      <c r="O53" s="415">
        <f>SUM(O25:O52)</f>
        <v>0</v>
      </c>
      <c r="P53" s="415">
        <f>SUM(P25:P52)</f>
        <v>0</v>
      </c>
      <c r="Q53" s="415">
        <f>SUM(Q25:Q52)</f>
        <v>0</v>
      </c>
      <c r="R53" s="415">
        <f>SUM(R25:R52)</f>
        <v>0</v>
      </c>
      <c r="S53" s="415">
        <f>SUM(S25:S52)</f>
        <v>0</v>
      </c>
      <c r="T53" s="415">
        <f>SUM(T25:T52)</f>
        <v>0</v>
      </c>
      <c r="U53" s="416">
        <f>SUM(U25:U52)</f>
        <v>0</v>
      </c>
      <c r="V53" s="102"/>
      <c r="W53" s="137"/>
      <c r="X53" s="137"/>
      <c r="Y53" s="137"/>
      <c r="Z53" s="137"/>
      <c r="AA53" s="137"/>
      <c r="AB53" s="137"/>
      <c r="AC53" s="137"/>
    </row>
    <row r="54" spans="1:29" ht="13.5" thickBot="1">
      <c r="A54" s="380" t="s">
        <v>127</v>
      </c>
      <c r="B54" s="151" t="s">
        <v>7</v>
      </c>
      <c r="C54" s="152" t="s">
        <v>7</v>
      </c>
      <c r="D54" s="138"/>
      <c r="E54" s="138"/>
      <c r="F54" s="139"/>
      <c r="G54" s="417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9"/>
      <c r="V54" s="102"/>
      <c r="W54" s="102"/>
      <c r="X54" s="102"/>
      <c r="Y54" s="102"/>
      <c r="Z54" s="102"/>
      <c r="AA54" s="102"/>
      <c r="AB54" s="102"/>
      <c r="AC54" s="102"/>
    </row>
    <row r="55" spans="1:29" s="56" customFormat="1" ht="13.5" thickBot="1">
      <c r="A55" s="381" t="s">
        <v>122</v>
      </c>
      <c r="B55" s="147">
        <f>+B21-B53</f>
        <v>0</v>
      </c>
      <c r="C55" s="148">
        <f>C21-C53</f>
        <v>0</v>
      </c>
      <c r="D55" s="149">
        <f>D21-D53</f>
        <v>0</v>
      </c>
      <c r="E55" s="149">
        <f>E21-E53</f>
        <v>0</v>
      </c>
      <c r="F55" s="150">
        <f>F21-F53</f>
        <v>0</v>
      </c>
      <c r="G55" s="148">
        <f>G21-G53</f>
        <v>0</v>
      </c>
      <c r="H55" s="148">
        <f>H21-H53</f>
        <v>0</v>
      </c>
      <c r="I55" s="148">
        <f>I21-I53</f>
        <v>0</v>
      </c>
      <c r="J55" s="148">
        <f>J21-J53</f>
        <v>0</v>
      </c>
      <c r="K55" s="148">
        <f>K21-K53</f>
        <v>0</v>
      </c>
      <c r="L55" s="148">
        <f>L21-L53</f>
        <v>0</v>
      </c>
      <c r="M55" s="148">
        <f>M21-M53</f>
        <v>0</v>
      </c>
      <c r="N55" s="148">
        <f>N21-N53</f>
        <v>0</v>
      </c>
      <c r="O55" s="148">
        <f>O21-O53</f>
        <v>0</v>
      </c>
      <c r="P55" s="148">
        <f>P21-P53</f>
        <v>0</v>
      </c>
      <c r="Q55" s="148">
        <f>Q21-Q53</f>
        <v>0</v>
      </c>
      <c r="R55" s="148">
        <f>R21-R53</f>
        <v>0</v>
      </c>
      <c r="S55" s="148">
        <f>S21-S53</f>
        <v>0</v>
      </c>
      <c r="T55" s="148">
        <f>T21-T53</f>
        <v>0</v>
      </c>
      <c r="U55" s="420">
        <f>U21-U53</f>
        <v>0</v>
      </c>
      <c r="V55" s="102"/>
      <c r="W55" s="137"/>
      <c r="X55" s="137"/>
      <c r="Y55" s="137"/>
      <c r="Z55" s="137"/>
      <c r="AA55" s="137"/>
      <c r="AB55" s="137"/>
      <c r="AC55" s="137"/>
    </row>
    <row r="56" spans="1:29" s="56" customFormat="1" ht="12.75">
      <c r="A56" s="141"/>
      <c r="B56" s="142"/>
      <c r="C56" s="143"/>
      <c r="D56" s="138"/>
      <c r="E56" s="138"/>
      <c r="F56" s="139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53"/>
      <c r="V56" s="102"/>
      <c r="W56" s="137"/>
      <c r="X56" s="137"/>
      <c r="Y56" s="137"/>
      <c r="Z56" s="137"/>
      <c r="AA56" s="137"/>
      <c r="AB56" s="137"/>
      <c r="AC56" s="137"/>
    </row>
    <row r="57" spans="1:29" ht="12.75">
      <c r="A57" s="154" t="s">
        <v>83</v>
      </c>
      <c r="B57" s="155"/>
      <c r="C57" s="312">
        <f>+B57</f>
        <v>0</v>
      </c>
      <c r="D57" s="457">
        <f>+C57</f>
        <v>0</v>
      </c>
      <c r="E57" s="457"/>
      <c r="F57" s="412">
        <f>+D57</f>
        <v>0</v>
      </c>
      <c r="G57" s="157">
        <f>+F57</f>
        <v>0</v>
      </c>
      <c r="H57" s="158">
        <f aca="true" t="shared" si="14" ref="H57:U57">+G57</f>
        <v>0</v>
      </c>
      <c r="I57" s="158">
        <f t="shared" si="14"/>
        <v>0</v>
      </c>
      <c r="J57" s="158">
        <f t="shared" si="14"/>
        <v>0</v>
      </c>
      <c r="K57" s="158">
        <f t="shared" si="14"/>
        <v>0</v>
      </c>
      <c r="L57" s="158">
        <f t="shared" si="14"/>
        <v>0</v>
      </c>
      <c r="M57" s="158">
        <f t="shared" si="14"/>
        <v>0</v>
      </c>
      <c r="N57" s="158">
        <f t="shared" si="14"/>
        <v>0</v>
      </c>
      <c r="O57" s="158">
        <f t="shared" si="14"/>
        <v>0</v>
      </c>
      <c r="P57" s="158">
        <f t="shared" si="14"/>
        <v>0</v>
      </c>
      <c r="Q57" s="158">
        <f t="shared" si="14"/>
        <v>0</v>
      </c>
      <c r="R57" s="158">
        <f t="shared" si="14"/>
        <v>0</v>
      </c>
      <c r="S57" s="158">
        <f t="shared" si="14"/>
        <v>0</v>
      </c>
      <c r="T57" s="158">
        <f t="shared" si="14"/>
        <v>0</v>
      </c>
      <c r="U57" s="158">
        <f t="shared" si="14"/>
        <v>0</v>
      </c>
      <c r="V57" s="102"/>
      <c r="W57" s="102"/>
      <c r="X57" s="102"/>
      <c r="Y57" s="102"/>
      <c r="Z57" s="102"/>
      <c r="AA57" s="102"/>
      <c r="AB57" s="102"/>
      <c r="AC57" s="102"/>
    </row>
    <row r="58" spans="1:29" ht="13.5" thickBot="1">
      <c r="A58" s="154"/>
      <c r="B58" s="159"/>
      <c r="C58" s="158"/>
      <c r="D58" s="160">
        <v>0</v>
      </c>
      <c r="E58" s="160"/>
      <c r="F58" s="130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2"/>
      <c r="R58" s="162"/>
      <c r="S58" s="162"/>
      <c r="T58" s="162"/>
      <c r="U58" s="162"/>
      <c r="V58" s="102"/>
      <c r="W58" s="102"/>
      <c r="X58" s="102"/>
      <c r="Y58" s="102"/>
      <c r="Z58" s="102"/>
      <c r="AA58" s="102"/>
      <c r="AB58" s="102"/>
      <c r="AC58" s="102"/>
    </row>
    <row r="59" spans="1:29" s="56" customFormat="1" ht="14.25" thickBot="1" thickTop="1">
      <c r="A59" s="163" t="s">
        <v>41</v>
      </c>
      <c r="B59" s="164">
        <f aca="true" t="shared" si="15" ref="B59:H59">B55-B57</f>
        <v>0</v>
      </c>
      <c r="C59" s="165">
        <f t="shared" si="15"/>
        <v>0</v>
      </c>
      <c r="D59" s="166">
        <f t="shared" si="15"/>
        <v>0</v>
      </c>
      <c r="E59" s="166">
        <f t="shared" si="15"/>
        <v>0</v>
      </c>
      <c r="F59" s="167">
        <f t="shared" si="15"/>
        <v>0</v>
      </c>
      <c r="G59" s="314">
        <f t="shared" si="15"/>
        <v>0</v>
      </c>
      <c r="H59" s="314">
        <f t="shared" si="15"/>
        <v>0</v>
      </c>
      <c r="I59" s="314">
        <f aca="true" t="shared" si="16" ref="I59:U59">I55-I57</f>
        <v>0</v>
      </c>
      <c r="J59" s="314">
        <f t="shared" si="16"/>
        <v>0</v>
      </c>
      <c r="K59" s="314">
        <f t="shared" si="16"/>
        <v>0</v>
      </c>
      <c r="L59" s="314">
        <f t="shared" si="16"/>
        <v>0</v>
      </c>
      <c r="M59" s="314">
        <f t="shared" si="16"/>
        <v>0</v>
      </c>
      <c r="N59" s="314">
        <f t="shared" si="16"/>
        <v>0</v>
      </c>
      <c r="O59" s="314">
        <f t="shared" si="16"/>
        <v>0</v>
      </c>
      <c r="P59" s="314">
        <f t="shared" si="16"/>
        <v>0</v>
      </c>
      <c r="Q59" s="314">
        <f t="shared" si="16"/>
        <v>0</v>
      </c>
      <c r="R59" s="314">
        <f t="shared" si="16"/>
        <v>0</v>
      </c>
      <c r="S59" s="314">
        <f t="shared" si="16"/>
        <v>0</v>
      </c>
      <c r="T59" s="314">
        <f t="shared" si="16"/>
        <v>0</v>
      </c>
      <c r="U59" s="413">
        <f t="shared" si="16"/>
        <v>0</v>
      </c>
      <c r="V59" s="102"/>
      <c r="W59" s="137"/>
      <c r="X59" s="137"/>
      <c r="Y59" s="137"/>
      <c r="Z59" s="137"/>
      <c r="AA59" s="137"/>
      <c r="AB59" s="137"/>
      <c r="AC59" s="137"/>
    </row>
    <row r="60" spans="1:29" s="56" customFormat="1" ht="14.25" thickBot="1" thickTop="1">
      <c r="A60" s="169"/>
      <c r="B60" s="170"/>
      <c r="C60" s="170"/>
      <c r="D60" s="171"/>
      <c r="E60" s="171"/>
      <c r="F60" s="172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456"/>
      <c r="V60" s="102"/>
      <c r="W60" s="137"/>
      <c r="X60" s="137"/>
      <c r="Y60" s="137"/>
      <c r="Z60" s="137"/>
      <c r="AA60" s="137"/>
      <c r="AB60" s="137"/>
      <c r="AC60" s="137"/>
    </row>
    <row r="61" spans="1:29" ht="12.75">
      <c r="A61" s="175" t="s">
        <v>29</v>
      </c>
      <c r="B61" s="458"/>
      <c r="C61" s="459"/>
      <c r="D61" s="458"/>
      <c r="E61" s="460"/>
      <c r="F61" s="461">
        <f>+D61</f>
        <v>0</v>
      </c>
      <c r="G61" s="370">
        <f>+F61</f>
        <v>0</v>
      </c>
      <c r="H61" s="371">
        <f>+G61</f>
        <v>0</v>
      </c>
      <c r="I61" s="371">
        <f aca="true" t="shared" si="17" ref="I61:U61">+H61</f>
        <v>0</v>
      </c>
      <c r="J61" s="371">
        <f t="shared" si="17"/>
        <v>0</v>
      </c>
      <c r="K61" s="371">
        <f t="shared" si="17"/>
        <v>0</v>
      </c>
      <c r="L61" s="371">
        <f t="shared" si="17"/>
        <v>0</v>
      </c>
      <c r="M61" s="371">
        <f t="shared" si="17"/>
        <v>0</v>
      </c>
      <c r="N61" s="371">
        <f t="shared" si="17"/>
        <v>0</v>
      </c>
      <c r="O61" s="371">
        <f t="shared" si="17"/>
        <v>0</v>
      </c>
      <c r="P61" s="371">
        <f t="shared" si="17"/>
        <v>0</v>
      </c>
      <c r="Q61" s="371">
        <f t="shared" si="17"/>
        <v>0</v>
      </c>
      <c r="R61" s="371">
        <f t="shared" si="17"/>
        <v>0</v>
      </c>
      <c r="S61" s="371">
        <f t="shared" si="17"/>
        <v>0</v>
      </c>
      <c r="T61" s="371">
        <f t="shared" si="17"/>
        <v>0</v>
      </c>
      <c r="U61" s="372">
        <f t="shared" si="17"/>
        <v>0</v>
      </c>
      <c r="V61" s="102"/>
      <c r="W61" s="102"/>
      <c r="X61" s="102"/>
      <c r="Y61" s="102"/>
      <c r="Z61" s="102"/>
      <c r="AA61" s="102"/>
      <c r="AB61" s="102"/>
      <c r="AC61" s="102"/>
    </row>
    <row r="62" spans="1:29" ht="12.75">
      <c r="A62" s="145" t="s">
        <v>30</v>
      </c>
      <c r="B62" s="283"/>
      <c r="C62" s="462"/>
      <c r="D62" s="283"/>
      <c r="E62" s="463"/>
      <c r="F62" s="464">
        <f>+D62</f>
        <v>0</v>
      </c>
      <c r="G62" s="266">
        <f>+F62</f>
        <v>0</v>
      </c>
      <c r="H62" s="267">
        <f>+G62</f>
        <v>0</v>
      </c>
      <c r="I62" s="267">
        <f aca="true" t="shared" si="18" ref="I62:U62">+H62</f>
        <v>0</v>
      </c>
      <c r="J62" s="267">
        <f t="shared" si="18"/>
        <v>0</v>
      </c>
      <c r="K62" s="267">
        <f t="shared" si="18"/>
        <v>0</v>
      </c>
      <c r="L62" s="267">
        <f t="shared" si="18"/>
        <v>0</v>
      </c>
      <c r="M62" s="267">
        <f t="shared" si="18"/>
        <v>0</v>
      </c>
      <c r="N62" s="267">
        <f t="shared" si="18"/>
        <v>0</v>
      </c>
      <c r="O62" s="267">
        <f t="shared" si="18"/>
        <v>0</v>
      </c>
      <c r="P62" s="267">
        <f t="shared" si="18"/>
        <v>0</v>
      </c>
      <c r="Q62" s="267">
        <f t="shared" si="18"/>
        <v>0</v>
      </c>
      <c r="R62" s="267">
        <f t="shared" si="18"/>
        <v>0</v>
      </c>
      <c r="S62" s="267">
        <f t="shared" si="18"/>
        <v>0</v>
      </c>
      <c r="T62" s="267">
        <f t="shared" si="18"/>
        <v>0</v>
      </c>
      <c r="U62" s="275">
        <f t="shared" si="18"/>
        <v>0</v>
      </c>
      <c r="V62" s="102"/>
      <c r="W62" s="102"/>
      <c r="X62" s="102"/>
      <c r="Y62" s="102"/>
      <c r="Z62" s="102"/>
      <c r="AA62" s="102"/>
      <c r="AB62" s="102"/>
      <c r="AC62" s="102"/>
    </row>
    <row r="63" spans="1:29" ht="13.5" thickBot="1">
      <c r="A63" s="176" t="s">
        <v>31</v>
      </c>
      <c r="B63" s="465">
        <f>+B59-B61-B62</f>
        <v>0</v>
      </c>
      <c r="C63" s="466">
        <f>+C59-C61-C62</f>
        <v>0</v>
      </c>
      <c r="D63" s="465">
        <f>+D59-D61-D62</f>
        <v>0</v>
      </c>
      <c r="E63" s="465">
        <f>+E59-E61-E62</f>
        <v>0</v>
      </c>
      <c r="F63" s="467">
        <f>+F59-F61-F62</f>
        <v>0</v>
      </c>
      <c r="G63" s="468">
        <f>+G59-G61-G62</f>
        <v>0</v>
      </c>
      <c r="H63" s="469">
        <f>+H59-H61-H62</f>
        <v>0</v>
      </c>
      <c r="I63" s="469">
        <f>+I59-I61-I62</f>
        <v>0</v>
      </c>
      <c r="J63" s="469">
        <f>+J59-J61-J62</f>
        <v>0</v>
      </c>
      <c r="K63" s="469">
        <f>+K59-K61-K62</f>
        <v>0</v>
      </c>
      <c r="L63" s="469">
        <f>+L59-L61-L62</f>
        <v>0</v>
      </c>
      <c r="M63" s="469">
        <f>+M59-M61-M62</f>
        <v>0</v>
      </c>
      <c r="N63" s="469">
        <f>+N59-N61-N62</f>
        <v>0</v>
      </c>
      <c r="O63" s="469">
        <f>+O59-O61-O62</f>
        <v>0</v>
      </c>
      <c r="P63" s="469">
        <f>+P59-P61-P62</f>
        <v>0</v>
      </c>
      <c r="Q63" s="469">
        <f>+Q59-Q61-Q62</f>
        <v>0</v>
      </c>
      <c r="R63" s="469">
        <f>+R59-R61-R62</f>
        <v>0</v>
      </c>
      <c r="S63" s="469">
        <f>+S59-S61-S62</f>
        <v>0</v>
      </c>
      <c r="T63" s="469">
        <f>+T59-T61-T62</f>
        <v>0</v>
      </c>
      <c r="U63" s="467">
        <f>+U59-U61-U62</f>
        <v>0</v>
      </c>
      <c r="V63" s="102"/>
      <c r="W63" s="102"/>
      <c r="X63" s="102"/>
      <c r="Y63" s="102"/>
      <c r="Z63" s="102"/>
      <c r="AA63" s="102"/>
      <c r="AB63" s="102"/>
      <c r="AC63" s="102"/>
    </row>
    <row r="64" spans="1:29" ht="12.75">
      <c r="A64" s="144"/>
      <c r="B64" s="125"/>
      <c r="C64" s="125"/>
      <c r="D64" s="125"/>
      <c r="E64" s="125"/>
      <c r="F64" s="125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02"/>
      <c r="W64" s="102"/>
      <c r="X64" s="102"/>
      <c r="Y64" s="102"/>
      <c r="Z64" s="102"/>
      <c r="AA64" s="102"/>
      <c r="AB64" s="102"/>
      <c r="AC64" s="102"/>
    </row>
    <row r="65" spans="1:29" ht="13.5" thickBot="1">
      <c r="A65" s="179" t="s">
        <v>32</v>
      </c>
      <c r="B65" s="180"/>
      <c r="C65" s="180"/>
      <c r="D65" s="125"/>
      <c r="E65" s="125"/>
      <c r="F65" s="125"/>
      <c r="G65" s="178"/>
      <c r="H65" s="181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02"/>
      <c r="W65" s="102"/>
      <c r="X65" s="102"/>
      <c r="Y65" s="102"/>
      <c r="Z65" s="102"/>
      <c r="AA65" s="102"/>
      <c r="AB65" s="102"/>
      <c r="AC65" s="102"/>
    </row>
    <row r="66" spans="1:29" s="57" customFormat="1" ht="12.75">
      <c r="A66" s="182" t="s">
        <v>33</v>
      </c>
      <c r="B66" s="183" t="e">
        <f>+B14/-B13</f>
        <v>#DIV/0!</v>
      </c>
      <c r="C66" s="183" t="e">
        <f>+C14/-C13</f>
        <v>#DIV/0!</v>
      </c>
      <c r="D66" s="183" t="e">
        <f>+D14/-D13</f>
        <v>#DIV/0!</v>
      </c>
      <c r="E66" s="184"/>
      <c r="F66" s="183" t="e">
        <f>+F14/-F13</f>
        <v>#DIV/0!</v>
      </c>
      <c r="G66" s="183" t="e">
        <f>+G14/-G13</f>
        <v>#DIV/0!</v>
      </c>
      <c r="H66" s="183" t="e">
        <f>+H14/-H13</f>
        <v>#DIV/0!</v>
      </c>
      <c r="I66" s="183" t="e">
        <f>+I14/-I13</f>
        <v>#DIV/0!</v>
      </c>
      <c r="J66" s="183" t="e">
        <f>+J14/-J13</f>
        <v>#DIV/0!</v>
      </c>
      <c r="K66" s="183" t="e">
        <f>+K14/-K13</f>
        <v>#DIV/0!</v>
      </c>
      <c r="L66" s="183" t="e">
        <f>+L14/-L13</f>
        <v>#DIV/0!</v>
      </c>
      <c r="M66" s="183" t="e">
        <f>+M14/-M13</f>
        <v>#DIV/0!</v>
      </c>
      <c r="N66" s="183" t="e">
        <f>+N14/-N13</f>
        <v>#DIV/0!</v>
      </c>
      <c r="O66" s="183" t="e">
        <f>+O14/-O13</f>
        <v>#DIV/0!</v>
      </c>
      <c r="P66" s="183" t="e">
        <f>+P14/-P13</f>
        <v>#DIV/0!</v>
      </c>
      <c r="Q66" s="183" t="e">
        <f>+Q14/-Q13</f>
        <v>#DIV/0!</v>
      </c>
      <c r="R66" s="183" t="e">
        <f>+R14/-R13</f>
        <v>#DIV/0!</v>
      </c>
      <c r="S66" s="183" t="e">
        <f>+S14/-S13</f>
        <v>#DIV/0!</v>
      </c>
      <c r="T66" s="183" t="e">
        <f>+T14/-T13</f>
        <v>#DIV/0!</v>
      </c>
      <c r="U66" s="183" t="e">
        <f>+U14/-U13</f>
        <v>#DIV/0!</v>
      </c>
      <c r="V66" s="102"/>
      <c r="W66" s="185"/>
      <c r="X66" s="185"/>
      <c r="Y66" s="185"/>
      <c r="Z66" s="185"/>
      <c r="AA66" s="185"/>
      <c r="AB66" s="185"/>
      <c r="AC66" s="185"/>
    </row>
    <row r="67" spans="1:29" s="58" customFormat="1" ht="12.75">
      <c r="A67" s="186" t="s">
        <v>40</v>
      </c>
      <c r="B67" s="187" t="e">
        <f>B55/B57</f>
        <v>#DIV/0!</v>
      </c>
      <c r="C67" s="187" t="e">
        <f>C55/C57</f>
        <v>#DIV/0!</v>
      </c>
      <c r="D67" s="187" t="e">
        <f>D55/D57</f>
        <v>#DIV/0!</v>
      </c>
      <c r="E67" s="188"/>
      <c r="F67" s="187" t="e">
        <f>F55/F57</f>
        <v>#DIV/0!</v>
      </c>
      <c r="G67" s="187" t="e">
        <f>G55/G57</f>
        <v>#DIV/0!</v>
      </c>
      <c r="H67" s="187" t="e">
        <f>H55/H57</f>
        <v>#DIV/0!</v>
      </c>
      <c r="I67" s="187" t="e">
        <f>I55/I57</f>
        <v>#DIV/0!</v>
      </c>
      <c r="J67" s="187" t="e">
        <f>J55/J57</f>
        <v>#DIV/0!</v>
      </c>
      <c r="K67" s="187" t="e">
        <f>K55/K57</f>
        <v>#DIV/0!</v>
      </c>
      <c r="L67" s="187" t="e">
        <f>L55/L57</f>
        <v>#DIV/0!</v>
      </c>
      <c r="M67" s="187" t="e">
        <f>M55/M57</f>
        <v>#DIV/0!</v>
      </c>
      <c r="N67" s="187" t="e">
        <f>N55/N57</f>
        <v>#DIV/0!</v>
      </c>
      <c r="O67" s="187" t="e">
        <f>O55/O57</f>
        <v>#DIV/0!</v>
      </c>
      <c r="P67" s="187" t="e">
        <f>P55/P57</f>
        <v>#DIV/0!</v>
      </c>
      <c r="Q67" s="187" t="e">
        <f>Q55/Q57</f>
        <v>#DIV/0!</v>
      </c>
      <c r="R67" s="187" t="e">
        <f>R55/R57</f>
        <v>#DIV/0!</v>
      </c>
      <c r="S67" s="187" t="e">
        <f>S55/S57</f>
        <v>#DIV/0!</v>
      </c>
      <c r="T67" s="187" t="e">
        <f>T55/T57</f>
        <v>#DIV/0!</v>
      </c>
      <c r="U67" s="187" t="e">
        <f>U55/U57</f>
        <v>#DIV/0!</v>
      </c>
      <c r="V67" s="102"/>
      <c r="W67" s="116"/>
      <c r="X67" s="116"/>
      <c r="Y67" s="116"/>
      <c r="Z67" s="116"/>
      <c r="AA67" s="116"/>
      <c r="AB67" s="116"/>
      <c r="AC67" s="116"/>
    </row>
    <row r="68" spans="1:29" ht="12.75">
      <c r="A68" s="189" t="s">
        <v>65</v>
      </c>
      <c r="B68" s="190">
        <f>B63/$B$6</f>
        <v>0</v>
      </c>
      <c r="C68" s="190">
        <f>C63/$B$6</f>
        <v>0</v>
      </c>
      <c r="D68" s="190">
        <f>D63/$B$6</f>
        <v>0</v>
      </c>
      <c r="E68" s="191"/>
      <c r="F68" s="190">
        <f aca="true" t="shared" si="19" ref="F68:U68">F63/$B$6</f>
        <v>0</v>
      </c>
      <c r="G68" s="190">
        <f t="shared" si="19"/>
        <v>0</v>
      </c>
      <c r="H68" s="190">
        <f t="shared" si="19"/>
        <v>0</v>
      </c>
      <c r="I68" s="190">
        <f t="shared" si="19"/>
        <v>0</v>
      </c>
      <c r="J68" s="190">
        <f t="shared" si="19"/>
        <v>0</v>
      </c>
      <c r="K68" s="190">
        <f t="shared" si="19"/>
        <v>0</v>
      </c>
      <c r="L68" s="190">
        <f t="shared" si="19"/>
        <v>0</v>
      </c>
      <c r="M68" s="190">
        <f t="shared" si="19"/>
        <v>0</v>
      </c>
      <c r="N68" s="190">
        <f t="shared" si="19"/>
        <v>0</v>
      </c>
      <c r="O68" s="190">
        <f t="shared" si="19"/>
        <v>0</v>
      </c>
      <c r="P68" s="190">
        <f t="shared" si="19"/>
        <v>0</v>
      </c>
      <c r="Q68" s="190">
        <f t="shared" si="19"/>
        <v>0</v>
      </c>
      <c r="R68" s="190">
        <f t="shared" si="19"/>
        <v>0</v>
      </c>
      <c r="S68" s="190">
        <f t="shared" si="19"/>
        <v>0</v>
      </c>
      <c r="T68" s="190">
        <f t="shared" si="19"/>
        <v>0</v>
      </c>
      <c r="U68" s="190">
        <f t="shared" si="19"/>
        <v>0</v>
      </c>
      <c r="V68" s="102"/>
      <c r="W68" s="102"/>
      <c r="X68" s="102"/>
      <c r="Y68" s="102"/>
      <c r="Z68" s="102"/>
      <c r="AA68" s="102"/>
      <c r="AB68" s="102"/>
      <c r="AC68" s="102"/>
    </row>
    <row r="69" spans="1:29" ht="12.75">
      <c r="A69" s="192" t="s">
        <v>66</v>
      </c>
      <c r="B69" s="190">
        <f>+B59/$B$6</f>
        <v>0</v>
      </c>
      <c r="C69" s="190">
        <f>+C59/$B$6</f>
        <v>0</v>
      </c>
      <c r="D69" s="190">
        <f>+D59/$B$6</f>
        <v>0</v>
      </c>
      <c r="E69" s="191"/>
      <c r="F69" s="190">
        <f>+F59/$B$6</f>
        <v>0</v>
      </c>
      <c r="G69" s="190">
        <f>+G59/$B$6</f>
        <v>0</v>
      </c>
      <c r="H69" s="190">
        <f>+H59/$B$6</f>
        <v>0</v>
      </c>
      <c r="I69" s="190">
        <f>+I59/$B$6</f>
        <v>0</v>
      </c>
      <c r="J69" s="190">
        <f>+J59/$B$6</f>
        <v>0</v>
      </c>
      <c r="K69" s="190">
        <f>+K59/$B$6</f>
        <v>0</v>
      </c>
      <c r="L69" s="190">
        <f>+L59/$B$6</f>
        <v>0</v>
      </c>
      <c r="M69" s="190">
        <f>+M59/$B$6</f>
        <v>0</v>
      </c>
      <c r="N69" s="190">
        <f>+N59/$B$6</f>
        <v>0</v>
      </c>
      <c r="O69" s="190">
        <f>+O59/$B$6</f>
        <v>0</v>
      </c>
      <c r="P69" s="190">
        <f>+P59/$B$6</f>
        <v>0</v>
      </c>
      <c r="Q69" s="190">
        <f>+Q59/$B$6</f>
        <v>0</v>
      </c>
      <c r="R69" s="190">
        <f>+R59/$B$6</f>
        <v>0</v>
      </c>
      <c r="S69" s="190">
        <f>+S59/$B$6</f>
        <v>0</v>
      </c>
      <c r="T69" s="190">
        <f>+T59/$B$6</f>
        <v>0</v>
      </c>
      <c r="U69" s="190">
        <f>+U59/$B$6</f>
        <v>0</v>
      </c>
      <c r="V69" s="102"/>
      <c r="W69" s="102"/>
      <c r="X69" s="102"/>
      <c r="Y69" s="102"/>
      <c r="Z69" s="102"/>
      <c r="AA69" s="102"/>
      <c r="AB69" s="102"/>
      <c r="AC69" s="102"/>
    </row>
    <row r="70" spans="1:29" ht="12.75">
      <c r="A70" s="189" t="s">
        <v>34</v>
      </c>
      <c r="B70" s="190">
        <f>+B53/$B$6</f>
        <v>0</v>
      </c>
      <c r="C70" s="190">
        <f>+C53/$B$6</f>
        <v>0</v>
      </c>
      <c r="D70" s="190">
        <f>+D53/$B$6</f>
        <v>0</v>
      </c>
      <c r="E70" s="191"/>
      <c r="F70" s="190">
        <f>+F53/$B$6</f>
        <v>0</v>
      </c>
      <c r="G70" s="190">
        <f>+G53/$B$6</f>
        <v>0</v>
      </c>
      <c r="H70" s="190">
        <f>+H53/$B$6</f>
        <v>0</v>
      </c>
      <c r="I70" s="190">
        <f>+I53/$B$6</f>
        <v>0</v>
      </c>
      <c r="J70" s="190">
        <f>+J53/$B$6</f>
        <v>0</v>
      </c>
      <c r="K70" s="190">
        <f>+K53/$B$6</f>
        <v>0</v>
      </c>
      <c r="L70" s="190">
        <f>+L53/$B$6</f>
        <v>0</v>
      </c>
      <c r="M70" s="190">
        <f>+M53/$B$6</f>
        <v>0</v>
      </c>
      <c r="N70" s="190">
        <f>+N53/$B$6</f>
        <v>0</v>
      </c>
      <c r="O70" s="190">
        <f>+O53/$B$6</f>
        <v>0</v>
      </c>
      <c r="P70" s="190">
        <f>+P53/$B$6</f>
        <v>0</v>
      </c>
      <c r="Q70" s="190">
        <f>+Q53/$B$6</f>
        <v>0</v>
      </c>
      <c r="R70" s="190">
        <f>+R53/$B$6</f>
        <v>0</v>
      </c>
      <c r="S70" s="190">
        <f>+S53/$B$6</f>
        <v>0</v>
      </c>
      <c r="T70" s="190">
        <f>+T53/$B$6</f>
        <v>0</v>
      </c>
      <c r="U70" s="190">
        <f>+U53/$B$6</f>
        <v>0</v>
      </c>
      <c r="V70" s="102"/>
      <c r="W70" s="102"/>
      <c r="X70" s="102"/>
      <c r="Y70" s="102"/>
      <c r="Z70" s="102"/>
      <c r="AA70" s="102"/>
      <c r="AB70" s="102"/>
      <c r="AC70" s="102"/>
    </row>
    <row r="71" spans="1:29" ht="12.75">
      <c r="A71" s="189" t="s">
        <v>35</v>
      </c>
      <c r="B71" s="190">
        <f>(B33+B34+B35+B36+B37+B38+B39)/$B$6</f>
        <v>0</v>
      </c>
      <c r="C71" s="190">
        <f>(C33+C34+C35+C36+C37+C38+C39)/$B$6</f>
        <v>0</v>
      </c>
      <c r="D71" s="190">
        <f>(D33+D34+D35+D36+D37+D38+D39)/$B$6</f>
        <v>0</v>
      </c>
      <c r="E71" s="191"/>
      <c r="F71" s="190">
        <f>(F33+F34+F35+F36+F37+F38+F39)/$B$6</f>
        <v>0</v>
      </c>
      <c r="G71" s="190">
        <f>(G33+G34+G35+G36+G37+G38+G39)/$B$6</f>
        <v>0</v>
      </c>
      <c r="H71" s="190">
        <f>(H33+H34+H35+H36+H37+H38+H39)/$B$6</f>
        <v>0</v>
      </c>
      <c r="I71" s="190">
        <f>(I33+I34+I35+I36+I37+I38+I39)/$B$6</f>
        <v>0</v>
      </c>
      <c r="J71" s="190">
        <f>(J33+J34+J35+J36+J37+J38+J39)/$B$6</f>
        <v>0</v>
      </c>
      <c r="K71" s="190">
        <f>(K33+K34+K35+K36+K37+K38+K39)/$B$6</f>
        <v>0</v>
      </c>
      <c r="L71" s="190">
        <f>(L33+L34+L35+L36+L37+L38+L39)/$B$6</f>
        <v>0</v>
      </c>
      <c r="M71" s="190">
        <f>(M33+M34+M35+M36+M37+M38+M39)/$B$6</f>
        <v>0</v>
      </c>
      <c r="N71" s="190">
        <f>(N33+N34+N35+N36+N37+N38+N39)/$B$6</f>
        <v>0</v>
      </c>
      <c r="O71" s="190">
        <f>(O33+O34+O35+O36+O37+O38+O39)/$B$6</f>
        <v>0</v>
      </c>
      <c r="P71" s="190">
        <f>(P33+P34+P35+P36+P37+P38+P39)/$B$6</f>
        <v>0</v>
      </c>
      <c r="Q71" s="190">
        <f>(Q33+Q34+Q35+Q36+Q37+Q38+Q39)/$B$6</f>
        <v>0</v>
      </c>
      <c r="R71" s="190">
        <f>(R33+R34+R35+R36+R37+R38+R39)/$B$6</f>
        <v>0</v>
      </c>
      <c r="S71" s="190">
        <f>(S33+S34+S35+S36+S37+S38+S39)/$B$6</f>
        <v>0</v>
      </c>
      <c r="T71" s="190">
        <f>(T33+T34+T35+T36+T37+T38+T39)/$B$6</f>
        <v>0</v>
      </c>
      <c r="U71" s="190">
        <f>(U33+U34+U35+U36+U37+U38+U39)/$B$6</f>
        <v>0</v>
      </c>
      <c r="V71" s="102"/>
      <c r="W71" s="102"/>
      <c r="X71" s="102"/>
      <c r="Y71" s="102"/>
      <c r="Z71" s="102"/>
      <c r="AA71" s="102"/>
      <c r="AB71" s="102"/>
      <c r="AC71" s="102"/>
    </row>
    <row r="72" spans="1:29" ht="12.75">
      <c r="A72" s="189" t="s">
        <v>36</v>
      </c>
      <c r="B72" s="193" t="e">
        <f>B53/B21</f>
        <v>#DIV/0!</v>
      </c>
      <c r="C72" s="193" t="e">
        <f>C53/C21</f>
        <v>#DIV/0!</v>
      </c>
      <c r="D72" s="193" t="e">
        <f>D53/D21</f>
        <v>#DIV/0!</v>
      </c>
      <c r="E72" s="194"/>
      <c r="F72" s="193" t="e">
        <f>F53/F21</f>
        <v>#DIV/0!</v>
      </c>
      <c r="G72" s="193" t="e">
        <f>G53/G21</f>
        <v>#DIV/0!</v>
      </c>
      <c r="H72" s="193" t="e">
        <f>H53/H21</f>
        <v>#DIV/0!</v>
      </c>
      <c r="I72" s="193" t="e">
        <f>I53/I21</f>
        <v>#DIV/0!</v>
      </c>
      <c r="J72" s="193" t="e">
        <f>J53/J21</f>
        <v>#DIV/0!</v>
      </c>
      <c r="K72" s="193" t="e">
        <f>K53/K21</f>
        <v>#DIV/0!</v>
      </c>
      <c r="L72" s="193" t="e">
        <f>L53/L21</f>
        <v>#DIV/0!</v>
      </c>
      <c r="M72" s="193" t="e">
        <f>M53/M21</f>
        <v>#DIV/0!</v>
      </c>
      <c r="N72" s="193" t="e">
        <f>N53/N21</f>
        <v>#DIV/0!</v>
      </c>
      <c r="O72" s="193" t="e">
        <f>O53/O21</f>
        <v>#DIV/0!</v>
      </c>
      <c r="P72" s="193" t="e">
        <f>P53/P21</f>
        <v>#DIV/0!</v>
      </c>
      <c r="Q72" s="193" t="e">
        <f>Q53/Q21</f>
        <v>#DIV/0!</v>
      </c>
      <c r="R72" s="193" t="e">
        <f>R53/R21</f>
        <v>#DIV/0!</v>
      </c>
      <c r="S72" s="193" t="e">
        <f>S53/S21</f>
        <v>#DIV/0!</v>
      </c>
      <c r="T72" s="193" t="e">
        <f>T53/T21</f>
        <v>#DIV/0!</v>
      </c>
      <c r="U72" s="193" t="e">
        <f>U53/U21</f>
        <v>#DIV/0!</v>
      </c>
      <c r="V72" s="102"/>
      <c r="W72" s="102"/>
      <c r="X72" s="102"/>
      <c r="Y72" s="102"/>
      <c r="Z72" s="102"/>
      <c r="AA72" s="102"/>
      <c r="AB72" s="102"/>
      <c r="AC72" s="102"/>
    </row>
    <row r="73" spans="1:29" ht="12.75">
      <c r="A73" s="189" t="s">
        <v>37</v>
      </c>
      <c r="B73" s="193" t="e">
        <f>B59/B21</f>
        <v>#DIV/0!</v>
      </c>
      <c r="C73" s="193" t="e">
        <f>C59/C21</f>
        <v>#DIV/0!</v>
      </c>
      <c r="D73" s="193" t="e">
        <f>D59/D21</f>
        <v>#DIV/0!</v>
      </c>
      <c r="E73" s="194"/>
      <c r="F73" s="193" t="e">
        <f>F59/F21</f>
        <v>#DIV/0!</v>
      </c>
      <c r="G73" s="193" t="e">
        <f>G59/G21</f>
        <v>#DIV/0!</v>
      </c>
      <c r="H73" s="193" t="e">
        <f>H59/H21</f>
        <v>#DIV/0!</v>
      </c>
      <c r="I73" s="193" t="e">
        <f>I59/I21</f>
        <v>#DIV/0!</v>
      </c>
      <c r="J73" s="193" t="e">
        <f>J59/J21</f>
        <v>#DIV/0!</v>
      </c>
      <c r="K73" s="193" t="e">
        <f>K59/K21</f>
        <v>#DIV/0!</v>
      </c>
      <c r="L73" s="193" t="e">
        <f>L59/L21</f>
        <v>#DIV/0!</v>
      </c>
      <c r="M73" s="193" t="e">
        <f>M59/M21</f>
        <v>#DIV/0!</v>
      </c>
      <c r="N73" s="193" t="e">
        <f>N59/N21</f>
        <v>#DIV/0!</v>
      </c>
      <c r="O73" s="193" t="e">
        <f>O59/O21</f>
        <v>#DIV/0!</v>
      </c>
      <c r="P73" s="193" t="e">
        <f>P59/P21</f>
        <v>#DIV/0!</v>
      </c>
      <c r="Q73" s="193" t="e">
        <f>Q59/Q21</f>
        <v>#DIV/0!</v>
      </c>
      <c r="R73" s="193" t="e">
        <f>R59/R21</f>
        <v>#DIV/0!</v>
      </c>
      <c r="S73" s="193" t="e">
        <f>S59/S21</f>
        <v>#DIV/0!</v>
      </c>
      <c r="T73" s="193" t="e">
        <f>T59/T21</f>
        <v>#DIV/0!</v>
      </c>
      <c r="U73" s="193" t="e">
        <f>U59/U21</f>
        <v>#DIV/0!</v>
      </c>
      <c r="V73" s="102"/>
      <c r="W73" s="102"/>
      <c r="X73" s="102"/>
      <c r="Y73" s="102"/>
      <c r="Z73" s="102"/>
      <c r="AA73" s="102"/>
      <c r="AB73" s="102"/>
      <c r="AC73" s="102"/>
    </row>
    <row r="74" spans="1:29" ht="12.75">
      <c r="A74" s="189" t="s">
        <v>38</v>
      </c>
      <c r="B74" s="193" t="e">
        <f>B59/B53</f>
        <v>#DIV/0!</v>
      </c>
      <c r="C74" s="193" t="e">
        <f>C59/C53</f>
        <v>#DIV/0!</v>
      </c>
      <c r="D74" s="193" t="e">
        <f>D59/D53</f>
        <v>#DIV/0!</v>
      </c>
      <c r="E74" s="194"/>
      <c r="F74" s="193" t="e">
        <f>F59/F53</f>
        <v>#DIV/0!</v>
      </c>
      <c r="G74" s="193" t="e">
        <f>G59/G53</f>
        <v>#DIV/0!</v>
      </c>
      <c r="H74" s="193" t="e">
        <f>H59/H53</f>
        <v>#DIV/0!</v>
      </c>
      <c r="I74" s="193" t="e">
        <f>I59/I53</f>
        <v>#DIV/0!</v>
      </c>
      <c r="J74" s="193" t="e">
        <f>J59/J53</f>
        <v>#DIV/0!</v>
      </c>
      <c r="K74" s="193" t="e">
        <f>K59/K53</f>
        <v>#DIV/0!</v>
      </c>
      <c r="L74" s="193" t="e">
        <f>L59/L53</f>
        <v>#DIV/0!</v>
      </c>
      <c r="M74" s="193" t="e">
        <f>M59/M53</f>
        <v>#DIV/0!</v>
      </c>
      <c r="N74" s="193" t="e">
        <f>N59/N53</f>
        <v>#DIV/0!</v>
      </c>
      <c r="O74" s="193" t="e">
        <f>O59/O53</f>
        <v>#DIV/0!</v>
      </c>
      <c r="P74" s="193" t="e">
        <f>P59/P53</f>
        <v>#DIV/0!</v>
      </c>
      <c r="Q74" s="193" t="e">
        <f>Q59/Q53</f>
        <v>#DIV/0!</v>
      </c>
      <c r="R74" s="193" t="e">
        <f>R59/R53</f>
        <v>#DIV/0!</v>
      </c>
      <c r="S74" s="193" t="e">
        <f>S59/S53</f>
        <v>#DIV/0!</v>
      </c>
      <c r="T74" s="193" t="e">
        <f>T59/T53</f>
        <v>#DIV/0!</v>
      </c>
      <c r="U74" s="193" t="e">
        <f>U59/U53</f>
        <v>#DIV/0!</v>
      </c>
      <c r="V74" s="102"/>
      <c r="W74" s="102"/>
      <c r="X74" s="102"/>
      <c r="Y74" s="102"/>
      <c r="Z74" s="102"/>
      <c r="AA74" s="102"/>
      <c r="AB74" s="102"/>
      <c r="AC74" s="102"/>
    </row>
    <row r="75" spans="1:29" ht="13.5" thickBot="1">
      <c r="A75" s="195" t="s">
        <v>67</v>
      </c>
      <c r="B75" s="196" t="s">
        <v>71</v>
      </c>
      <c r="C75" s="196" t="e">
        <f>1-(B13/C13)</f>
        <v>#DIV/0!</v>
      </c>
      <c r="D75" s="196" t="e">
        <f>1-(C13/D13)</f>
        <v>#DIV/0!</v>
      </c>
      <c r="E75" s="197"/>
      <c r="F75" s="196" t="e">
        <f>1-(C13/F13)</f>
        <v>#DIV/0!</v>
      </c>
      <c r="G75" s="196" t="e">
        <f>1-(D13/G13)</f>
        <v>#DIV/0!</v>
      </c>
      <c r="H75" s="196" t="e">
        <f>1-(G13/H13)</f>
        <v>#DIV/0!</v>
      </c>
      <c r="I75" s="196" t="e">
        <f>1-(H13/I13)</f>
        <v>#DIV/0!</v>
      </c>
      <c r="J75" s="196" t="e">
        <f>1-(I13/J13)</f>
        <v>#DIV/0!</v>
      </c>
      <c r="K75" s="196" t="e">
        <f>1-(J13/K13)</f>
        <v>#DIV/0!</v>
      </c>
      <c r="L75" s="196" t="e">
        <f>1-(K13/L13)</f>
        <v>#DIV/0!</v>
      </c>
      <c r="M75" s="196" t="e">
        <f>1-(L13/M13)</f>
        <v>#DIV/0!</v>
      </c>
      <c r="N75" s="196" t="e">
        <f>1-(M13/N13)</f>
        <v>#DIV/0!</v>
      </c>
      <c r="O75" s="196" t="e">
        <f>1-(N13/O13)</f>
        <v>#DIV/0!</v>
      </c>
      <c r="P75" s="196" t="e">
        <f>1-(O13/P13)</f>
        <v>#DIV/0!</v>
      </c>
      <c r="Q75" s="196" t="e">
        <f>1-(P13/Q13)</f>
        <v>#DIV/0!</v>
      </c>
      <c r="R75" s="196" t="e">
        <f>1-(Q13/R13)</f>
        <v>#DIV/0!</v>
      </c>
      <c r="S75" s="196" t="e">
        <f>1-(R13/S13)</f>
        <v>#DIV/0!</v>
      </c>
      <c r="T75" s="196" t="e">
        <f>1-(S13/T13)</f>
        <v>#DIV/0!</v>
      </c>
      <c r="U75" s="196" t="e">
        <f>1-(T13/U13)</f>
        <v>#DIV/0!</v>
      </c>
      <c r="V75" s="102"/>
      <c r="W75" s="102"/>
      <c r="X75" s="102"/>
      <c r="Y75" s="102"/>
      <c r="Z75" s="102"/>
      <c r="AA75" s="102"/>
      <c r="AB75" s="102"/>
      <c r="AC75" s="102"/>
    </row>
    <row r="76" spans="1:29" ht="12.75">
      <c r="A76" s="198"/>
      <c r="B76" s="199"/>
      <c r="C76" s="102"/>
      <c r="D76" s="112"/>
      <c r="E76" s="112"/>
      <c r="F76" s="112"/>
      <c r="G76" s="200" t="s">
        <v>7</v>
      </c>
      <c r="H76" s="201" t="s">
        <v>7</v>
      </c>
      <c r="I76" s="201" t="s">
        <v>7</v>
      </c>
      <c r="J76" s="201" t="s">
        <v>7</v>
      </c>
      <c r="K76" s="201" t="s">
        <v>7</v>
      </c>
      <c r="L76" s="201" t="s">
        <v>7</v>
      </c>
      <c r="M76" s="201" t="s">
        <v>7</v>
      </c>
      <c r="N76" s="201" t="s">
        <v>7</v>
      </c>
      <c r="O76" s="201" t="s">
        <v>7</v>
      </c>
      <c r="P76" s="201" t="s">
        <v>7</v>
      </c>
      <c r="Q76" s="201" t="s">
        <v>7</v>
      </c>
      <c r="R76" s="201" t="s">
        <v>7</v>
      </c>
      <c r="S76" s="201" t="s">
        <v>7</v>
      </c>
      <c r="T76" s="201" t="s">
        <v>7</v>
      </c>
      <c r="U76" s="201" t="s">
        <v>7</v>
      </c>
      <c r="V76" s="102"/>
      <c r="W76" s="102"/>
      <c r="X76" s="102"/>
      <c r="Y76" s="102"/>
      <c r="Z76" s="102"/>
      <c r="AA76" s="102"/>
      <c r="AB76" s="102"/>
      <c r="AC76" s="102"/>
    </row>
    <row r="77" spans="1:29" ht="12.7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</row>
    <row r="78" spans="1:29" ht="12.75">
      <c r="A78" s="202" t="s">
        <v>74</v>
      </c>
      <c r="B78" s="203"/>
      <c r="C78" s="203"/>
      <c r="D78" s="204"/>
      <c r="E78" s="204"/>
      <c r="F78" s="453"/>
      <c r="G78" s="205">
        <f>+F82</f>
        <v>0</v>
      </c>
      <c r="H78" s="205">
        <f>+G82</f>
        <v>0</v>
      </c>
      <c r="I78" s="205">
        <f aca="true" t="shared" si="20" ref="I78:U78">+H82</f>
        <v>0</v>
      </c>
      <c r="J78" s="205">
        <f t="shared" si="20"/>
        <v>0</v>
      </c>
      <c r="K78" s="205">
        <f t="shared" si="20"/>
        <v>0</v>
      </c>
      <c r="L78" s="205">
        <f t="shared" si="20"/>
        <v>0</v>
      </c>
      <c r="M78" s="205">
        <f t="shared" si="20"/>
        <v>0</v>
      </c>
      <c r="N78" s="205">
        <f t="shared" si="20"/>
        <v>0</v>
      </c>
      <c r="O78" s="205">
        <f t="shared" si="20"/>
        <v>0</v>
      </c>
      <c r="P78" s="205">
        <f t="shared" si="20"/>
        <v>0</v>
      </c>
      <c r="Q78" s="205">
        <f t="shared" si="20"/>
        <v>0</v>
      </c>
      <c r="R78" s="205">
        <f t="shared" si="20"/>
        <v>0</v>
      </c>
      <c r="S78" s="205">
        <f t="shared" si="20"/>
        <v>0</v>
      </c>
      <c r="T78" s="205">
        <f t="shared" si="20"/>
        <v>0</v>
      </c>
      <c r="U78" s="205">
        <f t="shared" si="20"/>
        <v>0</v>
      </c>
      <c r="V78" s="102"/>
      <c r="W78" s="102"/>
      <c r="X78" s="102"/>
      <c r="Y78" s="102"/>
      <c r="Z78" s="102"/>
      <c r="AA78" s="102"/>
      <c r="AB78" s="102"/>
      <c r="AC78" s="102"/>
    </row>
    <row r="79" spans="1:29" ht="12.75">
      <c r="A79" s="206" t="s">
        <v>88</v>
      </c>
      <c r="B79" s="207"/>
      <c r="C79" s="207"/>
      <c r="D79" s="208"/>
      <c r="E79" s="208"/>
      <c r="F79" s="454"/>
      <c r="G79" s="454"/>
      <c r="H79" s="454"/>
      <c r="I79" s="454"/>
      <c r="J79" s="454"/>
      <c r="K79" s="454"/>
      <c r="L79" s="454"/>
      <c r="M79" s="454"/>
      <c r="N79" s="454"/>
      <c r="O79" s="454"/>
      <c r="P79" s="454"/>
      <c r="Q79" s="454"/>
      <c r="R79" s="454"/>
      <c r="S79" s="454"/>
      <c r="T79" s="454"/>
      <c r="U79" s="454"/>
      <c r="V79" s="102"/>
      <c r="W79" s="102"/>
      <c r="X79" s="102"/>
      <c r="Y79" s="102"/>
      <c r="Z79" s="102"/>
      <c r="AA79" s="102"/>
      <c r="AB79" s="102"/>
      <c r="AC79" s="102"/>
    </row>
    <row r="80" spans="1:29" ht="12.75">
      <c r="A80" s="385" t="s">
        <v>75</v>
      </c>
      <c r="B80" s="386"/>
      <c r="C80" s="386"/>
      <c r="D80" s="210"/>
      <c r="E80" s="210"/>
      <c r="F80" s="209">
        <f>+F44</f>
        <v>0</v>
      </c>
      <c r="G80" s="209">
        <f aca="true" t="shared" si="21" ref="G80:U80">+G44</f>
        <v>0</v>
      </c>
      <c r="H80" s="209">
        <f t="shared" si="21"/>
        <v>0</v>
      </c>
      <c r="I80" s="209">
        <f t="shared" si="21"/>
        <v>0</v>
      </c>
      <c r="J80" s="209">
        <f t="shared" si="21"/>
        <v>0</v>
      </c>
      <c r="K80" s="209">
        <f t="shared" si="21"/>
        <v>0</v>
      </c>
      <c r="L80" s="209">
        <f t="shared" si="21"/>
        <v>0</v>
      </c>
      <c r="M80" s="209">
        <f t="shared" si="21"/>
        <v>0</v>
      </c>
      <c r="N80" s="209">
        <f t="shared" si="21"/>
        <v>0</v>
      </c>
      <c r="O80" s="209">
        <f t="shared" si="21"/>
        <v>0</v>
      </c>
      <c r="P80" s="209">
        <f t="shared" si="21"/>
        <v>0</v>
      </c>
      <c r="Q80" s="209">
        <f t="shared" si="21"/>
        <v>0</v>
      </c>
      <c r="R80" s="209">
        <f t="shared" si="21"/>
        <v>0</v>
      </c>
      <c r="S80" s="209">
        <f t="shared" si="21"/>
        <v>0</v>
      </c>
      <c r="T80" s="209">
        <f t="shared" si="21"/>
        <v>0</v>
      </c>
      <c r="U80" s="209">
        <f t="shared" si="21"/>
        <v>0</v>
      </c>
      <c r="V80" s="102"/>
      <c r="W80" s="102"/>
      <c r="X80" s="102"/>
      <c r="Y80" s="102"/>
      <c r="Z80" s="102"/>
      <c r="AA80" s="102"/>
      <c r="AB80" s="102"/>
      <c r="AC80" s="102"/>
    </row>
    <row r="81" spans="1:29" ht="12.75">
      <c r="A81" s="385" t="s">
        <v>76</v>
      </c>
      <c r="B81" s="386"/>
      <c r="C81" s="386"/>
      <c r="D81" s="210"/>
      <c r="E81" s="210"/>
      <c r="F81" s="209">
        <f>+F78*$F$3</f>
        <v>0</v>
      </c>
      <c r="G81" s="209">
        <f aca="true" t="shared" si="22" ref="G81:U81">+G78*$F$3</f>
        <v>0</v>
      </c>
      <c r="H81" s="209">
        <f t="shared" si="22"/>
        <v>0</v>
      </c>
      <c r="I81" s="209">
        <f t="shared" si="22"/>
        <v>0</v>
      </c>
      <c r="J81" s="209">
        <f t="shared" si="22"/>
        <v>0</v>
      </c>
      <c r="K81" s="209">
        <f t="shared" si="22"/>
        <v>0</v>
      </c>
      <c r="L81" s="209">
        <f t="shared" si="22"/>
        <v>0</v>
      </c>
      <c r="M81" s="209">
        <f t="shared" si="22"/>
        <v>0</v>
      </c>
      <c r="N81" s="209">
        <f t="shared" si="22"/>
        <v>0</v>
      </c>
      <c r="O81" s="209">
        <f t="shared" si="22"/>
        <v>0</v>
      </c>
      <c r="P81" s="209">
        <f t="shared" si="22"/>
        <v>0</v>
      </c>
      <c r="Q81" s="209">
        <f t="shared" si="22"/>
        <v>0</v>
      </c>
      <c r="R81" s="209">
        <f t="shared" si="22"/>
        <v>0</v>
      </c>
      <c r="S81" s="209">
        <f t="shared" si="22"/>
        <v>0</v>
      </c>
      <c r="T81" s="209">
        <f t="shared" si="22"/>
        <v>0</v>
      </c>
      <c r="U81" s="209">
        <f t="shared" si="22"/>
        <v>0</v>
      </c>
      <c r="V81" s="102"/>
      <c r="W81" s="102"/>
      <c r="X81" s="102"/>
      <c r="Y81" s="102"/>
      <c r="Z81" s="102"/>
      <c r="AA81" s="102"/>
      <c r="AB81" s="102"/>
      <c r="AC81" s="102"/>
    </row>
    <row r="82" spans="1:29" ht="12.75">
      <c r="A82" s="387" t="s">
        <v>77</v>
      </c>
      <c r="B82" s="388"/>
      <c r="C82" s="388"/>
      <c r="D82" s="211"/>
      <c r="E82" s="211"/>
      <c r="F82" s="205">
        <f>+F78-F79+F80+F81</f>
        <v>0</v>
      </c>
      <c r="G82" s="205">
        <f aca="true" t="shared" si="23" ref="G82:U82">+G78-G79+G80+G81</f>
        <v>0</v>
      </c>
      <c r="H82" s="205">
        <f t="shared" si="23"/>
        <v>0</v>
      </c>
      <c r="I82" s="205">
        <f t="shared" si="23"/>
        <v>0</v>
      </c>
      <c r="J82" s="205">
        <f t="shared" si="23"/>
        <v>0</v>
      </c>
      <c r="K82" s="205">
        <f t="shared" si="23"/>
        <v>0</v>
      </c>
      <c r="L82" s="205">
        <f t="shared" si="23"/>
        <v>0</v>
      </c>
      <c r="M82" s="205">
        <f t="shared" si="23"/>
        <v>0</v>
      </c>
      <c r="N82" s="205">
        <f t="shared" si="23"/>
        <v>0</v>
      </c>
      <c r="O82" s="205">
        <f t="shared" si="23"/>
        <v>0</v>
      </c>
      <c r="P82" s="205">
        <f t="shared" si="23"/>
        <v>0</v>
      </c>
      <c r="Q82" s="205">
        <f t="shared" si="23"/>
        <v>0</v>
      </c>
      <c r="R82" s="205">
        <f t="shared" si="23"/>
        <v>0</v>
      </c>
      <c r="S82" s="205">
        <f t="shared" si="23"/>
        <v>0</v>
      </c>
      <c r="T82" s="205">
        <f t="shared" si="23"/>
        <v>0</v>
      </c>
      <c r="U82" s="205">
        <f t="shared" si="23"/>
        <v>0</v>
      </c>
      <c r="V82" s="102"/>
      <c r="W82" s="102"/>
      <c r="X82" s="102"/>
      <c r="Y82" s="102"/>
      <c r="Z82" s="102"/>
      <c r="AA82" s="102"/>
      <c r="AB82" s="102"/>
      <c r="AC82" s="102"/>
    </row>
    <row r="83" spans="1:29" ht="12.75">
      <c r="A83" s="212"/>
      <c r="B83" s="212"/>
      <c r="C83" s="212"/>
      <c r="D83" s="212"/>
      <c r="E83" s="212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4"/>
      <c r="U83" s="214"/>
      <c r="V83" s="102"/>
      <c r="W83" s="102"/>
      <c r="X83" s="102"/>
      <c r="Y83" s="102"/>
      <c r="Z83" s="102"/>
      <c r="AA83" s="102"/>
      <c r="AB83" s="102"/>
      <c r="AC83" s="102"/>
    </row>
    <row r="84" spans="1:29" ht="12.75">
      <c r="A84" s="212"/>
      <c r="B84" s="212"/>
      <c r="C84" s="212"/>
      <c r="D84" s="212"/>
      <c r="E84" s="212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4"/>
      <c r="U84" s="214"/>
      <c r="V84" s="102"/>
      <c r="W84" s="102"/>
      <c r="X84" s="102"/>
      <c r="Y84" s="102"/>
      <c r="Z84" s="102"/>
      <c r="AA84" s="102"/>
      <c r="AB84" s="102"/>
      <c r="AC84" s="102"/>
    </row>
    <row r="85" spans="1:29" ht="12.75">
      <c r="A85" s="383" t="s">
        <v>78</v>
      </c>
      <c r="B85" s="384"/>
      <c r="C85" s="384"/>
      <c r="D85" s="215"/>
      <c r="E85" s="215"/>
      <c r="F85" s="453"/>
      <c r="G85" s="209">
        <f>F89</f>
        <v>0</v>
      </c>
      <c r="H85" s="209">
        <f aca="true" t="shared" si="24" ref="H85:Q85">G89</f>
        <v>0</v>
      </c>
      <c r="I85" s="209">
        <f t="shared" si="24"/>
        <v>0</v>
      </c>
      <c r="J85" s="209">
        <f t="shared" si="24"/>
        <v>0</v>
      </c>
      <c r="K85" s="209">
        <f t="shared" si="24"/>
        <v>0</v>
      </c>
      <c r="L85" s="209">
        <f t="shared" si="24"/>
        <v>0</v>
      </c>
      <c r="M85" s="209">
        <f t="shared" si="24"/>
        <v>0</v>
      </c>
      <c r="N85" s="209">
        <f t="shared" si="24"/>
        <v>0</v>
      </c>
      <c r="O85" s="209">
        <f t="shared" si="24"/>
        <v>0</v>
      </c>
      <c r="P85" s="209">
        <f t="shared" si="24"/>
        <v>0</v>
      </c>
      <c r="Q85" s="209">
        <f>P89</f>
        <v>0</v>
      </c>
      <c r="R85" s="209">
        <f>Q89</f>
        <v>0</v>
      </c>
      <c r="S85" s="209">
        <f>R89</f>
        <v>0</v>
      </c>
      <c r="T85" s="209">
        <f>S89</f>
        <v>0</v>
      </c>
      <c r="U85" s="209">
        <f>T89</f>
        <v>0</v>
      </c>
      <c r="V85" s="102"/>
      <c r="W85" s="102"/>
      <c r="X85" s="102"/>
      <c r="Y85" s="102"/>
      <c r="Z85" s="102"/>
      <c r="AA85" s="102"/>
      <c r="AB85" s="102"/>
      <c r="AC85" s="102"/>
    </row>
    <row r="86" spans="1:29" ht="12.75">
      <c r="A86" s="385" t="s">
        <v>89</v>
      </c>
      <c r="B86" s="386"/>
      <c r="C86" s="386"/>
      <c r="D86" s="208"/>
      <c r="E86" s="208"/>
      <c r="F86" s="209">
        <f>MIN(0,F59)</f>
        <v>0</v>
      </c>
      <c r="G86" s="209">
        <v>0</v>
      </c>
      <c r="H86" s="209">
        <f>I33</f>
        <v>0</v>
      </c>
      <c r="I86" s="209">
        <f>K33</f>
        <v>0</v>
      </c>
      <c r="J86" s="209">
        <f>L33</f>
        <v>0</v>
      </c>
      <c r="K86" s="209">
        <f>M33</f>
        <v>0</v>
      </c>
      <c r="L86" s="209">
        <f>N33</f>
        <v>0</v>
      </c>
      <c r="M86" s="209">
        <f>O33</f>
        <v>0</v>
      </c>
      <c r="N86" s="209">
        <f>P33</f>
        <v>0</v>
      </c>
      <c r="O86" s="209">
        <f>Q33</f>
        <v>0</v>
      </c>
      <c r="P86" s="209">
        <f>R33</f>
        <v>0</v>
      </c>
      <c r="Q86" s="209">
        <f>S33</f>
        <v>0</v>
      </c>
      <c r="R86" s="209">
        <f>T33</f>
        <v>0</v>
      </c>
      <c r="S86" s="209">
        <f>U33</f>
        <v>0</v>
      </c>
      <c r="T86" s="209">
        <f>V33</f>
        <v>0</v>
      </c>
      <c r="U86" s="209">
        <f>W33</f>
        <v>0</v>
      </c>
      <c r="V86" s="102"/>
      <c r="W86" s="102"/>
      <c r="X86" s="102"/>
      <c r="Y86" s="102"/>
      <c r="Z86" s="102"/>
      <c r="AA86" s="102"/>
      <c r="AB86" s="102"/>
      <c r="AC86" s="102"/>
    </row>
    <row r="87" spans="1:29" ht="12.75">
      <c r="A87" s="385" t="s">
        <v>79</v>
      </c>
      <c r="B87" s="386"/>
      <c r="C87" s="386"/>
      <c r="D87" s="210"/>
      <c r="E87" s="210"/>
      <c r="F87" s="209">
        <f>+G45</f>
        <v>0</v>
      </c>
      <c r="G87" s="209">
        <f aca="true" t="shared" si="25" ref="G87:U87">+H45</f>
        <v>0</v>
      </c>
      <c r="H87" s="209">
        <f t="shared" si="25"/>
        <v>0</v>
      </c>
      <c r="I87" s="209">
        <f t="shared" si="25"/>
        <v>0</v>
      </c>
      <c r="J87" s="209">
        <f t="shared" si="25"/>
        <v>0</v>
      </c>
      <c r="K87" s="209">
        <f t="shared" si="25"/>
        <v>0</v>
      </c>
      <c r="L87" s="209">
        <f t="shared" si="25"/>
        <v>0</v>
      </c>
      <c r="M87" s="209">
        <f t="shared" si="25"/>
        <v>0</v>
      </c>
      <c r="N87" s="209">
        <f t="shared" si="25"/>
        <v>0</v>
      </c>
      <c r="O87" s="209">
        <f t="shared" si="25"/>
        <v>0</v>
      </c>
      <c r="P87" s="209">
        <f t="shared" si="25"/>
        <v>0</v>
      </c>
      <c r="Q87" s="209">
        <f>+R45</f>
        <v>0</v>
      </c>
      <c r="R87" s="209">
        <f>+S45</f>
        <v>0</v>
      </c>
      <c r="S87" s="209">
        <f>+T45</f>
        <v>0</v>
      </c>
      <c r="T87" s="209">
        <f>+U45</f>
        <v>0</v>
      </c>
      <c r="U87" s="209">
        <f>+V45</f>
        <v>0</v>
      </c>
      <c r="V87" s="102"/>
      <c r="W87" s="102"/>
      <c r="X87" s="102"/>
      <c r="Y87" s="102"/>
      <c r="Z87" s="102"/>
      <c r="AA87" s="102"/>
      <c r="AB87" s="102"/>
      <c r="AC87" s="102"/>
    </row>
    <row r="88" spans="1:29" ht="12.75">
      <c r="A88" s="385" t="s">
        <v>76</v>
      </c>
      <c r="B88" s="386"/>
      <c r="C88" s="386"/>
      <c r="D88" s="210"/>
      <c r="E88" s="210"/>
      <c r="F88" s="209">
        <f>F85*$F$3</f>
        <v>0</v>
      </c>
      <c r="G88" s="209">
        <f aca="true" t="shared" si="26" ref="G88:P88">G85*$F$3</f>
        <v>0</v>
      </c>
      <c r="H88" s="209">
        <f t="shared" si="26"/>
        <v>0</v>
      </c>
      <c r="I88" s="209">
        <f t="shared" si="26"/>
        <v>0</v>
      </c>
      <c r="J88" s="209">
        <f t="shared" si="26"/>
        <v>0</v>
      </c>
      <c r="K88" s="209">
        <f t="shared" si="26"/>
        <v>0</v>
      </c>
      <c r="L88" s="209">
        <f t="shared" si="26"/>
        <v>0</v>
      </c>
      <c r="M88" s="209">
        <f t="shared" si="26"/>
        <v>0</v>
      </c>
      <c r="N88" s="209">
        <f t="shared" si="26"/>
        <v>0</v>
      </c>
      <c r="O88" s="209">
        <f t="shared" si="26"/>
        <v>0</v>
      </c>
      <c r="P88" s="209">
        <f t="shared" si="26"/>
        <v>0</v>
      </c>
      <c r="Q88" s="209">
        <f>Q85*$F$3</f>
        <v>0</v>
      </c>
      <c r="R88" s="209">
        <f>R85*$F$3</f>
        <v>0</v>
      </c>
      <c r="S88" s="209">
        <f>S85*$F$3</f>
        <v>0</v>
      </c>
      <c r="T88" s="209">
        <f>T85*$F$3</f>
        <v>0</v>
      </c>
      <c r="U88" s="209">
        <f>U85*$F$3</f>
        <v>0</v>
      </c>
      <c r="V88" s="102"/>
      <c r="W88" s="102"/>
      <c r="X88" s="102"/>
      <c r="Y88" s="102"/>
      <c r="Z88" s="102"/>
      <c r="AA88" s="102"/>
      <c r="AB88" s="102"/>
      <c r="AC88" s="102"/>
    </row>
    <row r="89" spans="1:29" ht="12.75">
      <c r="A89" s="385" t="s">
        <v>77</v>
      </c>
      <c r="B89" s="386"/>
      <c r="C89" s="386"/>
      <c r="D89" s="210"/>
      <c r="E89" s="210"/>
      <c r="F89" s="205">
        <f>+F85-F86+F87+F88</f>
        <v>0</v>
      </c>
      <c r="G89" s="471">
        <f aca="true" t="shared" si="27" ref="G89:P89">+G85-G86+G87+G88</f>
        <v>0</v>
      </c>
      <c r="H89" s="471">
        <f t="shared" si="27"/>
        <v>0</v>
      </c>
      <c r="I89" s="471">
        <f t="shared" si="27"/>
        <v>0</v>
      </c>
      <c r="J89" s="471">
        <f t="shared" si="27"/>
        <v>0</v>
      </c>
      <c r="K89" s="471">
        <f t="shared" si="27"/>
        <v>0</v>
      </c>
      <c r="L89" s="471">
        <f t="shared" si="27"/>
        <v>0</v>
      </c>
      <c r="M89" s="471">
        <f t="shared" si="27"/>
        <v>0</v>
      </c>
      <c r="N89" s="471">
        <f t="shared" si="27"/>
        <v>0</v>
      </c>
      <c r="O89" s="471">
        <f t="shared" si="27"/>
        <v>0</v>
      </c>
      <c r="P89" s="471">
        <f t="shared" si="27"/>
        <v>0</v>
      </c>
      <c r="Q89" s="471">
        <f>+Q85-Q86+Q87+Q88</f>
        <v>0</v>
      </c>
      <c r="R89" s="471">
        <f>+R85-R86+R87+R88</f>
        <v>0</v>
      </c>
      <c r="S89" s="471">
        <f>+S85-S86+S87+S88</f>
        <v>0</v>
      </c>
      <c r="T89" s="471">
        <f>+T85-T86+T87+T88</f>
        <v>0</v>
      </c>
      <c r="U89" s="471">
        <f>+U85-U86+U87+U88</f>
        <v>0</v>
      </c>
      <c r="V89" s="102"/>
      <c r="W89" s="102"/>
      <c r="X89" s="102"/>
      <c r="Y89" s="102"/>
      <c r="Z89" s="102"/>
      <c r="AA89" s="102"/>
      <c r="AB89" s="102"/>
      <c r="AC89" s="102"/>
    </row>
    <row r="90" spans="1:29" ht="12.75">
      <c r="A90" s="389" t="s">
        <v>80</v>
      </c>
      <c r="B90" s="390"/>
      <c r="C90" s="390"/>
      <c r="D90" s="211"/>
      <c r="E90" s="211"/>
      <c r="F90" s="470">
        <v>0</v>
      </c>
      <c r="G90" s="472"/>
      <c r="H90" s="473"/>
      <c r="I90" s="473"/>
      <c r="J90" s="473"/>
      <c r="K90" s="473"/>
      <c r="L90" s="473"/>
      <c r="M90" s="473"/>
      <c r="N90" s="473"/>
      <c r="O90" s="473"/>
      <c r="P90" s="474"/>
      <c r="Q90" s="474"/>
      <c r="R90" s="474"/>
      <c r="S90" s="474"/>
      <c r="T90" s="474"/>
      <c r="U90" s="474"/>
      <c r="V90" s="102"/>
      <c r="W90" s="102"/>
      <c r="X90" s="102"/>
      <c r="Y90" s="102"/>
      <c r="Z90" s="102"/>
      <c r="AA90" s="102"/>
      <c r="AB90" s="102"/>
      <c r="AC90" s="102"/>
    </row>
    <row r="91" spans="1:29" ht="12.7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</row>
    <row r="92" spans="1:29" ht="13.5" thickBot="1">
      <c r="A92" s="216"/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7"/>
      <c r="Q92" s="217"/>
      <c r="R92" s="217"/>
      <c r="S92" s="217"/>
      <c r="T92" s="217"/>
      <c r="U92" s="217"/>
      <c r="V92" s="102"/>
      <c r="W92" s="102"/>
      <c r="X92" s="102"/>
      <c r="Y92" s="102"/>
      <c r="Z92" s="102"/>
      <c r="AA92" s="102"/>
      <c r="AB92" s="102"/>
      <c r="AC92" s="102"/>
    </row>
    <row r="93" spans="1:29" ht="15.75" customHeight="1">
      <c r="A93" s="475" t="s">
        <v>130</v>
      </c>
      <c r="B93" s="476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</row>
    <row r="94" spans="1:29" ht="12.75">
      <c r="A94" s="331" t="s">
        <v>63</v>
      </c>
      <c r="B94" s="428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</row>
    <row r="95" spans="1:29" ht="12.75">
      <c r="A95" s="331" t="s">
        <v>64</v>
      </c>
      <c r="B95" s="428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</row>
    <row r="96" spans="1:29" ht="12.75">
      <c r="A96" s="338" t="s">
        <v>60</v>
      </c>
      <c r="B96" s="428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</row>
    <row r="97" spans="1:29" ht="12.75">
      <c r="A97" s="338" t="s">
        <v>43</v>
      </c>
      <c r="B97" s="428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</row>
    <row r="98" spans="1:29" ht="12.75">
      <c r="A98" s="338" t="s">
        <v>62</v>
      </c>
      <c r="B98" s="428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</row>
    <row r="99" spans="1:29" ht="12.75">
      <c r="A99" s="342" t="s">
        <v>61</v>
      </c>
      <c r="B99" s="428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</row>
    <row r="100" spans="1:29" ht="12.7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</row>
    <row r="101" spans="1:29" ht="12.7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</row>
    <row r="102" spans="1:29" ht="12.75">
      <c r="A102" s="102"/>
      <c r="B102" s="102"/>
      <c r="C102" s="101"/>
      <c r="D102" s="101"/>
      <c r="E102" s="101"/>
      <c r="F102" s="101"/>
      <c r="G102" s="112"/>
      <c r="H102" s="102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2"/>
      <c r="W102" s="102"/>
      <c r="X102" s="102"/>
      <c r="Y102" s="102"/>
      <c r="Z102" s="102"/>
      <c r="AA102" s="102"/>
      <c r="AB102" s="102"/>
      <c r="AC102" s="102"/>
    </row>
    <row r="103" spans="1:29" ht="12.75">
      <c r="A103" s="102"/>
      <c r="B103" s="102"/>
      <c r="C103" s="101"/>
      <c r="D103" s="101"/>
      <c r="E103" s="101"/>
      <c r="F103" s="101"/>
      <c r="G103" s="112"/>
      <c r="H103" s="102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2"/>
      <c r="W103" s="102"/>
      <c r="X103" s="102"/>
      <c r="Y103" s="102"/>
      <c r="Z103" s="102"/>
      <c r="AA103" s="102"/>
      <c r="AB103" s="102"/>
      <c r="AC103" s="102"/>
    </row>
    <row r="104" spans="1:29" ht="12.75">
      <c r="A104" s="102"/>
      <c r="B104" s="102"/>
      <c r="C104" s="102"/>
      <c r="D104" s="112"/>
      <c r="E104" s="112"/>
      <c r="F104" s="112"/>
      <c r="G104" s="112"/>
      <c r="H104" s="102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2"/>
      <c r="W104" s="102"/>
      <c r="X104" s="102"/>
      <c r="Y104" s="102"/>
      <c r="Z104" s="102"/>
      <c r="AA104" s="102"/>
      <c r="AB104" s="102"/>
      <c r="AC104" s="102"/>
    </row>
    <row r="105" spans="1:29" ht="12.75">
      <c r="A105" s="102"/>
      <c r="B105" s="102"/>
      <c r="C105" s="102"/>
      <c r="D105" s="112"/>
      <c r="E105" s="112"/>
      <c r="F105" s="112"/>
      <c r="G105" s="112"/>
      <c r="H105" s="102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2"/>
      <c r="W105" s="102"/>
      <c r="X105" s="102"/>
      <c r="Y105" s="102"/>
      <c r="Z105" s="102"/>
      <c r="AA105" s="102"/>
      <c r="AB105" s="102"/>
      <c r="AC105" s="102"/>
    </row>
    <row r="106" spans="1:29" ht="12.75">
      <c r="A106" s="102"/>
      <c r="B106" s="102"/>
      <c r="C106" s="102"/>
      <c r="D106" s="112"/>
      <c r="E106" s="112"/>
      <c r="F106" s="112"/>
      <c r="G106" s="112"/>
      <c r="H106" s="102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2"/>
      <c r="W106" s="102"/>
      <c r="X106" s="102"/>
      <c r="Y106" s="102"/>
      <c r="Z106" s="102"/>
      <c r="AA106" s="102"/>
      <c r="AB106" s="102"/>
      <c r="AC106" s="102"/>
    </row>
    <row r="107" spans="1:29" ht="12.75">
      <c r="A107" s="102"/>
      <c r="B107" s="102"/>
      <c r="C107" s="102"/>
      <c r="D107" s="112"/>
      <c r="E107" s="112"/>
      <c r="F107" s="112"/>
      <c r="G107" s="112"/>
      <c r="H107" s="102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2"/>
      <c r="W107" s="102"/>
      <c r="X107" s="102"/>
      <c r="Y107" s="102"/>
      <c r="Z107" s="102"/>
      <c r="AA107" s="102"/>
      <c r="AB107" s="102"/>
      <c r="AC107" s="102"/>
    </row>
    <row r="108" spans="1:29" ht="12.75">
      <c r="A108" s="102"/>
      <c r="B108" s="102"/>
      <c r="C108" s="102"/>
      <c r="D108" s="112"/>
      <c r="E108" s="112"/>
      <c r="F108" s="112"/>
      <c r="G108" s="112"/>
      <c r="H108" s="102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2"/>
      <c r="W108" s="102"/>
      <c r="X108" s="102"/>
      <c r="Y108" s="102"/>
      <c r="Z108" s="102"/>
      <c r="AA108" s="102"/>
      <c r="AB108" s="102"/>
      <c r="AC108" s="102"/>
    </row>
    <row r="109" spans="1:29" ht="12.75">
      <c r="A109" s="102"/>
      <c r="B109" s="102"/>
      <c r="C109" s="102"/>
      <c r="D109" s="112"/>
      <c r="E109" s="112"/>
      <c r="F109" s="112"/>
      <c r="G109" s="112"/>
      <c r="H109" s="102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2"/>
      <c r="W109" s="102"/>
      <c r="X109" s="102"/>
      <c r="Y109" s="102"/>
      <c r="Z109" s="102"/>
      <c r="AA109" s="102"/>
      <c r="AB109" s="102"/>
      <c r="AC109" s="102"/>
    </row>
    <row r="110" spans="1:29" ht="12.75">
      <c r="A110" s="102"/>
      <c r="B110" s="102"/>
      <c r="C110" s="102"/>
      <c r="D110" s="112"/>
      <c r="E110" s="112"/>
      <c r="F110" s="112"/>
      <c r="G110" s="112"/>
      <c r="H110" s="102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2"/>
      <c r="W110" s="102"/>
      <c r="X110" s="102"/>
      <c r="Y110" s="102"/>
      <c r="Z110" s="102"/>
      <c r="AA110" s="102"/>
      <c r="AB110" s="102"/>
      <c r="AC110" s="102"/>
    </row>
    <row r="111" spans="1:29" ht="12.75">
      <c r="A111" s="102"/>
      <c r="B111" s="102"/>
      <c r="C111" s="102"/>
      <c r="D111" s="112"/>
      <c r="E111" s="112"/>
      <c r="F111" s="112"/>
      <c r="G111" s="112"/>
      <c r="H111" s="102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2"/>
      <c r="W111" s="102"/>
      <c r="X111" s="102"/>
      <c r="Y111" s="102"/>
      <c r="Z111" s="102"/>
      <c r="AA111" s="102"/>
      <c r="AB111" s="102"/>
      <c r="AC111" s="102"/>
    </row>
    <row r="112" spans="1:29" ht="12.75">
      <c r="A112" s="102"/>
      <c r="B112" s="102"/>
      <c r="C112" s="102"/>
      <c r="D112" s="112"/>
      <c r="E112" s="112"/>
      <c r="F112" s="112"/>
      <c r="G112" s="112"/>
      <c r="H112" s="102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2"/>
      <c r="W112" s="102"/>
      <c r="X112" s="102"/>
      <c r="Y112" s="102"/>
      <c r="Z112" s="102"/>
      <c r="AA112" s="102"/>
      <c r="AB112" s="102"/>
      <c r="AC112" s="102"/>
    </row>
    <row r="113" spans="1:29" ht="12.75">
      <c r="A113" s="102"/>
      <c r="B113" s="102"/>
      <c r="C113" s="102"/>
      <c r="D113" s="112"/>
      <c r="E113" s="112"/>
      <c r="F113" s="112"/>
      <c r="G113" s="112"/>
      <c r="H113" s="102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2"/>
      <c r="W113" s="102"/>
      <c r="X113" s="102"/>
      <c r="Y113" s="102"/>
      <c r="Z113" s="102"/>
      <c r="AA113" s="102"/>
      <c r="AB113" s="102"/>
      <c r="AC113" s="102"/>
    </row>
    <row r="114" spans="1:29" ht="12.75">
      <c r="A114" s="102"/>
      <c r="B114" s="102"/>
      <c r="C114" s="102"/>
      <c r="D114" s="112"/>
      <c r="E114" s="112"/>
      <c r="F114" s="112"/>
      <c r="G114" s="112"/>
      <c r="H114" s="102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2"/>
      <c r="W114" s="102"/>
      <c r="X114" s="102"/>
      <c r="Y114" s="102"/>
      <c r="Z114" s="102"/>
      <c r="AA114" s="102"/>
      <c r="AB114" s="102"/>
      <c r="AC114" s="102"/>
    </row>
    <row r="115" spans="1:29" ht="12.75">
      <c r="A115" s="102"/>
      <c r="B115" s="102"/>
      <c r="C115" s="102"/>
      <c r="D115" s="112"/>
      <c r="E115" s="112"/>
      <c r="F115" s="112"/>
      <c r="G115" s="112"/>
      <c r="H115" s="102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2"/>
      <c r="W115" s="102"/>
      <c r="X115" s="102"/>
      <c r="Y115" s="102"/>
      <c r="Z115" s="102"/>
      <c r="AA115" s="102"/>
      <c r="AB115" s="102"/>
      <c r="AC115" s="102"/>
    </row>
    <row r="116" spans="1:29" ht="12.75">
      <c r="A116" s="102"/>
      <c r="B116" s="102"/>
      <c r="C116" s="102"/>
      <c r="D116" s="112"/>
      <c r="E116" s="112"/>
      <c r="F116" s="112"/>
      <c r="G116" s="112"/>
      <c r="H116" s="102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2"/>
      <c r="W116" s="102"/>
      <c r="X116" s="102"/>
      <c r="Y116" s="102"/>
      <c r="Z116" s="102"/>
      <c r="AA116" s="102"/>
      <c r="AB116" s="102"/>
      <c r="AC116" s="102"/>
    </row>
    <row r="117" spans="1:29" ht="12.75">
      <c r="A117" s="102"/>
      <c r="B117" s="102"/>
      <c r="C117" s="102"/>
      <c r="D117" s="112"/>
      <c r="E117" s="112"/>
      <c r="F117" s="112"/>
      <c r="G117" s="112"/>
      <c r="H117" s="102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2"/>
      <c r="W117" s="102"/>
      <c r="X117" s="102"/>
      <c r="Y117" s="102"/>
      <c r="Z117" s="102"/>
      <c r="AA117" s="102"/>
      <c r="AB117" s="102"/>
      <c r="AC117" s="102"/>
    </row>
    <row r="118" spans="1:29" ht="12.75">
      <c r="A118" s="102"/>
      <c r="B118" s="102"/>
      <c r="C118" s="102"/>
      <c r="D118" s="112"/>
      <c r="E118" s="112"/>
      <c r="F118" s="112"/>
      <c r="G118" s="112"/>
      <c r="H118" s="102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2"/>
      <c r="W118" s="102"/>
      <c r="X118" s="102"/>
      <c r="Y118" s="102"/>
      <c r="Z118" s="102"/>
      <c r="AA118" s="102"/>
      <c r="AB118" s="102"/>
      <c r="AC118" s="102"/>
    </row>
    <row r="119" spans="1:29" ht="12.75">
      <c r="A119" s="102"/>
      <c r="B119" s="102"/>
      <c r="C119" s="102"/>
      <c r="D119" s="112"/>
      <c r="E119" s="112"/>
      <c r="F119" s="112"/>
      <c r="G119" s="112"/>
      <c r="H119" s="102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2"/>
      <c r="W119" s="102"/>
      <c r="X119" s="102"/>
      <c r="Y119" s="102"/>
      <c r="Z119" s="102"/>
      <c r="AA119" s="102"/>
      <c r="AB119" s="102"/>
      <c r="AC119" s="102"/>
    </row>
    <row r="120" spans="1:29" ht="12.75">
      <c r="A120" s="102"/>
      <c r="B120" s="102"/>
      <c r="C120" s="102"/>
      <c r="D120" s="112"/>
      <c r="E120" s="112"/>
      <c r="F120" s="112"/>
      <c r="G120" s="112"/>
      <c r="H120" s="102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2"/>
      <c r="W120" s="102"/>
      <c r="X120" s="102"/>
      <c r="Y120" s="102"/>
      <c r="Z120" s="102"/>
      <c r="AA120" s="102"/>
      <c r="AB120" s="102"/>
      <c r="AC120" s="102"/>
    </row>
    <row r="121" spans="1:29" ht="12.75">
      <c r="A121" s="102"/>
      <c r="B121" s="102"/>
      <c r="C121" s="102"/>
      <c r="D121" s="112"/>
      <c r="E121" s="112"/>
      <c r="F121" s="112"/>
      <c r="G121" s="112"/>
      <c r="H121" s="102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2"/>
      <c r="W121" s="102"/>
      <c r="X121" s="102"/>
      <c r="Y121" s="102"/>
      <c r="Z121" s="102"/>
      <c r="AA121" s="102"/>
      <c r="AB121" s="102"/>
      <c r="AC121" s="102"/>
    </row>
    <row r="122" spans="1:29" ht="12.75">
      <c r="A122" s="102"/>
      <c r="B122" s="102"/>
      <c r="C122" s="102"/>
      <c r="D122" s="112"/>
      <c r="E122" s="112"/>
      <c r="F122" s="112"/>
      <c r="G122" s="112"/>
      <c r="H122" s="102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2"/>
      <c r="W122" s="102"/>
      <c r="X122" s="102"/>
      <c r="Y122" s="102"/>
      <c r="Z122" s="102"/>
      <c r="AA122" s="102"/>
      <c r="AB122" s="102"/>
      <c r="AC122" s="102"/>
    </row>
    <row r="123" spans="1:29" ht="12.75">
      <c r="A123" s="102"/>
      <c r="B123" s="102"/>
      <c r="C123" s="102"/>
      <c r="D123" s="112"/>
      <c r="E123" s="112"/>
      <c r="F123" s="112"/>
      <c r="G123" s="112"/>
      <c r="H123" s="102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2"/>
      <c r="W123" s="102"/>
      <c r="X123" s="102"/>
      <c r="Y123" s="102"/>
      <c r="Z123" s="102"/>
      <c r="AA123" s="102"/>
      <c r="AB123" s="102"/>
      <c r="AC123" s="102"/>
    </row>
    <row r="124" spans="1:29" ht="12.75">
      <c r="A124" s="102"/>
      <c r="B124" s="102"/>
      <c r="C124" s="102"/>
      <c r="D124" s="112"/>
      <c r="E124" s="112"/>
      <c r="F124" s="112"/>
      <c r="G124" s="112"/>
      <c r="H124" s="102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2"/>
      <c r="W124" s="102"/>
      <c r="X124" s="102"/>
      <c r="Y124" s="102"/>
      <c r="Z124" s="102"/>
      <c r="AA124" s="102"/>
      <c r="AB124" s="102"/>
      <c r="AC124" s="102"/>
    </row>
    <row r="125" spans="1:29" ht="12.75">
      <c r="A125" s="102"/>
      <c r="B125" s="102"/>
      <c r="C125" s="102"/>
      <c r="D125" s="112"/>
      <c r="E125" s="112"/>
      <c r="F125" s="112"/>
      <c r="G125" s="112"/>
      <c r="H125" s="102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2"/>
      <c r="W125" s="102"/>
      <c r="X125" s="102"/>
      <c r="Y125" s="102"/>
      <c r="Z125" s="102"/>
      <c r="AA125" s="102"/>
      <c r="AB125" s="102"/>
      <c r="AC125" s="102"/>
    </row>
    <row r="126" spans="1:29" ht="12.75">
      <c r="A126" s="102"/>
      <c r="B126" s="102"/>
      <c r="C126" s="102"/>
      <c r="D126" s="112"/>
      <c r="E126" s="112"/>
      <c r="F126" s="112"/>
      <c r="G126" s="112"/>
      <c r="H126" s="102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2"/>
      <c r="W126" s="102"/>
      <c r="X126" s="102"/>
      <c r="Y126" s="102"/>
      <c r="Z126" s="102"/>
      <c r="AA126" s="102"/>
      <c r="AB126" s="102"/>
      <c r="AC126" s="102"/>
    </row>
    <row r="127" spans="1:29" ht="12.75">
      <c r="A127" s="102"/>
      <c r="B127" s="102"/>
      <c r="C127" s="102"/>
      <c r="D127" s="112"/>
      <c r="E127" s="112"/>
      <c r="F127" s="112"/>
      <c r="G127" s="112"/>
      <c r="H127" s="102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2"/>
      <c r="W127" s="102"/>
      <c r="X127" s="102"/>
      <c r="Y127" s="102"/>
      <c r="Z127" s="102"/>
      <c r="AA127" s="102"/>
      <c r="AB127" s="102"/>
      <c r="AC127" s="102"/>
    </row>
    <row r="128" spans="1:29" ht="12.75">
      <c r="A128" s="102"/>
      <c r="B128" s="102"/>
      <c r="C128" s="102"/>
      <c r="D128" s="112"/>
      <c r="E128" s="112"/>
      <c r="F128" s="112"/>
      <c r="G128" s="112"/>
      <c r="H128" s="102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2"/>
      <c r="W128" s="102"/>
      <c r="X128" s="102"/>
      <c r="Y128" s="102"/>
      <c r="Z128" s="102"/>
      <c r="AA128" s="102"/>
      <c r="AB128" s="102"/>
      <c r="AC128" s="102"/>
    </row>
    <row r="129" spans="1:29" ht="12.75">
      <c r="A129" s="102"/>
      <c r="B129" s="102"/>
      <c r="C129" s="102"/>
      <c r="D129" s="112"/>
      <c r="E129" s="112"/>
      <c r="F129" s="112"/>
      <c r="G129" s="112"/>
      <c r="H129" s="102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2"/>
      <c r="W129" s="102"/>
      <c r="X129" s="102"/>
      <c r="Y129" s="102"/>
      <c r="Z129" s="102"/>
      <c r="AA129" s="102"/>
      <c r="AB129" s="102"/>
      <c r="AC129" s="102"/>
    </row>
    <row r="130" spans="1:29" ht="12.75">
      <c r="A130" s="102"/>
      <c r="B130" s="102"/>
      <c r="C130" s="102"/>
      <c r="D130" s="112"/>
      <c r="E130" s="112"/>
      <c r="F130" s="112"/>
      <c r="G130" s="112"/>
      <c r="H130" s="102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2"/>
      <c r="W130" s="102"/>
      <c r="X130" s="102"/>
      <c r="Y130" s="102"/>
      <c r="Z130" s="102"/>
      <c r="AA130" s="102"/>
      <c r="AB130" s="102"/>
      <c r="AC130" s="102"/>
    </row>
    <row r="131" spans="1:29" ht="12.75">
      <c r="A131" s="102"/>
      <c r="B131" s="102"/>
      <c r="C131" s="102"/>
      <c r="D131" s="112"/>
      <c r="E131" s="112"/>
      <c r="F131" s="112"/>
      <c r="G131" s="112"/>
      <c r="H131" s="102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2"/>
      <c r="W131" s="102"/>
      <c r="X131" s="102"/>
      <c r="Y131" s="102"/>
      <c r="Z131" s="102"/>
      <c r="AA131" s="102"/>
      <c r="AB131" s="102"/>
      <c r="AC131" s="102"/>
    </row>
    <row r="132" spans="1:29" ht="12.75">
      <c r="A132" s="102"/>
      <c r="B132" s="102"/>
      <c r="C132" s="102"/>
      <c r="D132" s="112"/>
      <c r="E132" s="112"/>
      <c r="F132" s="112"/>
      <c r="G132" s="112"/>
      <c r="H132" s="102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2"/>
      <c r="W132" s="102"/>
      <c r="X132" s="102"/>
      <c r="Y132" s="102"/>
      <c r="Z132" s="102"/>
      <c r="AA132" s="102"/>
      <c r="AB132" s="102"/>
      <c r="AC132" s="102"/>
    </row>
    <row r="133" spans="1:29" ht="12.75">
      <c r="A133" s="102"/>
      <c r="B133" s="102"/>
      <c r="C133" s="102"/>
      <c r="D133" s="112"/>
      <c r="E133" s="112"/>
      <c r="F133" s="112"/>
      <c r="G133" s="112"/>
      <c r="H133" s="102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2"/>
      <c r="W133" s="102"/>
      <c r="X133" s="102"/>
      <c r="Y133" s="102"/>
      <c r="Z133" s="102"/>
      <c r="AA133" s="102"/>
      <c r="AB133" s="102"/>
      <c r="AC133" s="102"/>
    </row>
    <row r="134" spans="1:29" ht="12.75">
      <c r="A134" s="102"/>
      <c r="B134" s="102"/>
      <c r="C134" s="102"/>
      <c r="D134" s="112"/>
      <c r="E134" s="112"/>
      <c r="F134" s="112"/>
      <c r="G134" s="112"/>
      <c r="H134" s="102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2"/>
      <c r="W134" s="102"/>
      <c r="X134" s="102"/>
      <c r="Y134" s="102"/>
      <c r="Z134" s="102"/>
      <c r="AA134" s="102"/>
      <c r="AB134" s="102"/>
      <c r="AC134" s="102"/>
    </row>
    <row r="135" spans="1:29" ht="12.75">
      <c r="A135" s="102"/>
      <c r="B135" s="102"/>
      <c r="C135" s="102"/>
      <c r="D135" s="112"/>
      <c r="E135" s="112"/>
      <c r="F135" s="112"/>
      <c r="G135" s="112"/>
      <c r="H135" s="102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2"/>
      <c r="W135" s="102"/>
      <c r="X135" s="102"/>
      <c r="Y135" s="102"/>
      <c r="Z135" s="102"/>
      <c r="AA135" s="102"/>
      <c r="AB135" s="102"/>
      <c r="AC135" s="102"/>
    </row>
    <row r="136" spans="1:29" ht="12.75">
      <c r="A136" s="102"/>
      <c r="B136" s="102"/>
      <c r="C136" s="102"/>
      <c r="D136" s="112"/>
      <c r="E136" s="112"/>
      <c r="F136" s="112"/>
      <c r="G136" s="112"/>
      <c r="H136" s="102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2"/>
      <c r="W136" s="102"/>
      <c r="X136" s="102"/>
      <c r="Y136" s="102"/>
      <c r="Z136" s="102"/>
      <c r="AA136" s="102"/>
      <c r="AB136" s="102"/>
      <c r="AC136" s="102"/>
    </row>
    <row r="137" spans="1:29" ht="12.75">
      <c r="A137" s="102"/>
      <c r="B137" s="102"/>
      <c r="C137" s="102"/>
      <c r="D137" s="112"/>
      <c r="E137" s="112"/>
      <c r="F137" s="112"/>
      <c r="G137" s="112"/>
      <c r="H137" s="102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2"/>
      <c r="W137" s="102"/>
      <c r="X137" s="102"/>
      <c r="Y137" s="102"/>
      <c r="Z137" s="102"/>
      <c r="AA137" s="102"/>
      <c r="AB137" s="102"/>
      <c r="AC137" s="102"/>
    </row>
    <row r="138" spans="1:29" ht="12.75">
      <c r="A138" s="102"/>
      <c r="B138" s="102"/>
      <c r="C138" s="102"/>
      <c r="D138" s="112"/>
      <c r="E138" s="112"/>
      <c r="F138" s="112"/>
      <c r="G138" s="112"/>
      <c r="H138" s="102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2"/>
      <c r="W138" s="102"/>
      <c r="X138" s="102"/>
      <c r="Y138" s="102"/>
      <c r="Z138" s="102"/>
      <c r="AA138" s="102"/>
      <c r="AB138" s="102"/>
      <c r="AC138" s="102"/>
    </row>
    <row r="139" spans="1:29" ht="12.75">
      <c r="A139" s="102"/>
      <c r="B139" s="102"/>
      <c r="C139" s="102"/>
      <c r="D139" s="112"/>
      <c r="E139" s="112"/>
      <c r="F139" s="112"/>
      <c r="G139" s="112"/>
      <c r="H139" s="102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2"/>
      <c r="W139" s="102"/>
      <c r="X139" s="102"/>
      <c r="Y139" s="102"/>
      <c r="Z139" s="102"/>
      <c r="AA139" s="102"/>
      <c r="AB139" s="102"/>
      <c r="AC139" s="102"/>
    </row>
    <row r="140" spans="1:29" ht="12.75">
      <c r="A140" s="102"/>
      <c r="B140" s="102"/>
      <c r="C140" s="102"/>
      <c r="D140" s="112"/>
      <c r="E140" s="112"/>
      <c r="F140" s="112"/>
      <c r="G140" s="112"/>
      <c r="H140" s="102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2"/>
      <c r="W140" s="102"/>
      <c r="X140" s="102"/>
      <c r="Y140" s="102"/>
      <c r="Z140" s="102"/>
      <c r="AA140" s="102"/>
      <c r="AB140" s="102"/>
      <c r="AC140" s="102"/>
    </row>
    <row r="141" spans="1:29" ht="12.75">
      <c r="A141" s="102"/>
      <c r="B141" s="102"/>
      <c r="C141" s="102"/>
      <c r="D141" s="112"/>
      <c r="E141" s="112"/>
      <c r="F141" s="112"/>
      <c r="G141" s="112"/>
      <c r="H141" s="102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2"/>
      <c r="W141" s="102"/>
      <c r="X141" s="102"/>
      <c r="Y141" s="102"/>
      <c r="Z141" s="102"/>
      <c r="AA141" s="102"/>
      <c r="AB141" s="102"/>
      <c r="AC141" s="102"/>
    </row>
    <row r="142" spans="1:29" ht="12.75">
      <c r="A142" s="102"/>
      <c r="B142" s="102"/>
      <c r="C142" s="102"/>
      <c r="D142" s="112"/>
      <c r="E142" s="112"/>
      <c r="F142" s="112"/>
      <c r="G142" s="112"/>
      <c r="H142" s="102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2"/>
      <c r="W142" s="102"/>
      <c r="X142" s="102"/>
      <c r="Y142" s="102"/>
      <c r="Z142" s="102"/>
      <c r="AA142" s="102"/>
      <c r="AB142" s="102"/>
      <c r="AC142" s="102"/>
    </row>
    <row r="143" spans="1:29" ht="12.75">
      <c r="A143" s="102"/>
      <c r="B143" s="102"/>
      <c r="C143" s="102"/>
      <c r="D143" s="112"/>
      <c r="E143" s="112"/>
      <c r="F143" s="112"/>
      <c r="G143" s="112"/>
      <c r="H143" s="102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2"/>
      <c r="W143" s="102"/>
      <c r="X143" s="102"/>
      <c r="Y143" s="102"/>
      <c r="Z143" s="102"/>
      <c r="AA143" s="102"/>
      <c r="AB143" s="102"/>
      <c r="AC143" s="102"/>
    </row>
    <row r="144" spans="1:29" ht="12.75">
      <c r="A144" s="102"/>
      <c r="B144" s="102"/>
      <c r="C144" s="102"/>
      <c r="D144" s="112"/>
      <c r="E144" s="112"/>
      <c r="F144" s="112"/>
      <c r="G144" s="112"/>
      <c r="H144" s="102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2"/>
      <c r="W144" s="102"/>
      <c r="X144" s="102"/>
      <c r="Y144" s="102"/>
      <c r="Z144" s="102"/>
      <c r="AA144" s="102"/>
      <c r="AB144" s="102"/>
      <c r="AC144" s="102"/>
    </row>
    <row r="145" spans="1:29" ht="12.75">
      <c r="A145" s="102"/>
      <c r="B145" s="102"/>
      <c r="C145" s="102"/>
      <c r="D145" s="112"/>
      <c r="E145" s="112"/>
      <c r="F145" s="112"/>
      <c r="G145" s="112"/>
      <c r="H145" s="102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2"/>
      <c r="W145" s="102"/>
      <c r="X145" s="102"/>
      <c r="Y145" s="102"/>
      <c r="Z145" s="102"/>
      <c r="AA145" s="102"/>
      <c r="AB145" s="102"/>
      <c r="AC145" s="102"/>
    </row>
    <row r="146" spans="1:29" ht="12.75">
      <c r="A146" s="102"/>
      <c r="B146" s="102"/>
      <c r="C146" s="102"/>
      <c r="D146" s="112"/>
      <c r="E146" s="112"/>
      <c r="F146" s="112"/>
      <c r="G146" s="112"/>
      <c r="H146" s="102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2"/>
      <c r="W146" s="102"/>
      <c r="X146" s="102"/>
      <c r="Y146" s="102"/>
      <c r="Z146" s="102"/>
      <c r="AA146" s="102"/>
      <c r="AB146" s="102"/>
      <c r="AC146" s="102"/>
    </row>
    <row r="147" spans="1:29" ht="12.75">
      <c r="A147" s="102"/>
      <c r="B147" s="102"/>
      <c r="C147" s="102"/>
      <c r="D147" s="112"/>
      <c r="E147" s="112"/>
      <c r="F147" s="112"/>
      <c r="G147" s="112"/>
      <c r="H147" s="102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2"/>
      <c r="W147" s="102"/>
      <c r="X147" s="102"/>
      <c r="Y147" s="102"/>
      <c r="Z147" s="102"/>
      <c r="AA147" s="102"/>
      <c r="AB147" s="102"/>
      <c r="AC147" s="102"/>
    </row>
    <row r="148" spans="1:29" ht="12.75">
      <c r="A148" s="102"/>
      <c r="B148" s="102"/>
      <c r="C148" s="102"/>
      <c r="D148" s="112"/>
      <c r="E148" s="112"/>
      <c r="F148" s="112"/>
      <c r="G148" s="112"/>
      <c r="H148" s="102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2"/>
      <c r="W148" s="102"/>
      <c r="X148" s="102"/>
      <c r="Y148" s="102"/>
      <c r="Z148" s="102"/>
      <c r="AA148" s="102"/>
      <c r="AB148" s="102"/>
      <c r="AC148" s="102"/>
    </row>
    <row r="149" spans="1:29" ht="12.75">
      <c r="A149" s="102"/>
      <c r="B149" s="102"/>
      <c r="C149" s="102"/>
      <c r="D149" s="112"/>
      <c r="E149" s="112"/>
      <c r="F149" s="112"/>
      <c r="G149" s="112"/>
      <c r="H149" s="102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2"/>
      <c r="W149" s="102"/>
      <c r="X149" s="102"/>
      <c r="Y149" s="102"/>
      <c r="Z149" s="102"/>
      <c r="AA149" s="102"/>
      <c r="AB149" s="102"/>
      <c r="AC149" s="102"/>
    </row>
    <row r="150" spans="1:29" ht="12.75">
      <c r="A150" s="102"/>
      <c r="B150" s="102"/>
      <c r="C150" s="102"/>
      <c r="D150" s="112"/>
      <c r="E150" s="112"/>
      <c r="F150" s="112"/>
      <c r="G150" s="112"/>
      <c r="H150" s="102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2"/>
      <c r="W150" s="102"/>
      <c r="X150" s="102"/>
      <c r="Y150" s="102"/>
      <c r="Z150" s="102"/>
      <c r="AA150" s="102"/>
      <c r="AB150" s="102"/>
      <c r="AC150" s="102"/>
    </row>
    <row r="151" spans="1:29" ht="12.75">
      <c r="A151" s="102"/>
      <c r="B151" s="102"/>
      <c r="C151" s="102"/>
      <c r="D151" s="112"/>
      <c r="E151" s="112"/>
      <c r="F151" s="112"/>
      <c r="G151" s="112"/>
      <c r="H151" s="102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2"/>
      <c r="W151" s="102"/>
      <c r="X151" s="102"/>
      <c r="Y151" s="102"/>
      <c r="Z151" s="102"/>
      <c r="AA151" s="102"/>
      <c r="AB151" s="102"/>
      <c r="AC151" s="102"/>
    </row>
    <row r="152" spans="1:29" ht="12.75">
      <c r="A152" s="102"/>
      <c r="B152" s="102"/>
      <c r="C152" s="102"/>
      <c r="D152" s="112"/>
      <c r="E152" s="112"/>
      <c r="F152" s="112"/>
      <c r="G152" s="112"/>
      <c r="H152" s="102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2"/>
      <c r="W152" s="102"/>
      <c r="X152" s="102"/>
      <c r="Y152" s="102"/>
      <c r="Z152" s="102"/>
      <c r="AA152" s="102"/>
      <c r="AB152" s="102"/>
      <c r="AC152" s="102"/>
    </row>
    <row r="153" spans="1:29" ht="12.75">
      <c r="A153" s="102"/>
      <c r="B153" s="102"/>
      <c r="C153" s="102"/>
      <c r="D153" s="112"/>
      <c r="E153" s="112"/>
      <c r="F153" s="112"/>
      <c r="G153" s="112"/>
      <c r="H153" s="102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2"/>
      <c r="W153" s="102"/>
      <c r="X153" s="102"/>
      <c r="Y153" s="102"/>
      <c r="Z153" s="102"/>
      <c r="AA153" s="102"/>
      <c r="AB153" s="102"/>
      <c r="AC153" s="102"/>
    </row>
    <row r="154" spans="1:29" ht="12.75">
      <c r="A154" s="102"/>
      <c r="B154" s="102"/>
      <c r="C154" s="102"/>
      <c r="D154" s="112"/>
      <c r="E154" s="112"/>
      <c r="F154" s="112"/>
      <c r="G154" s="112"/>
      <c r="H154" s="102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2"/>
      <c r="W154" s="102"/>
      <c r="X154" s="102"/>
      <c r="Y154" s="102"/>
      <c r="Z154" s="102"/>
      <c r="AA154" s="102"/>
      <c r="AB154" s="102"/>
      <c r="AC154" s="102"/>
    </row>
    <row r="155" spans="1:29" ht="12.75">
      <c r="A155" s="102"/>
      <c r="B155" s="102"/>
      <c r="C155" s="102"/>
      <c r="D155" s="112"/>
      <c r="E155" s="112"/>
      <c r="F155" s="112"/>
      <c r="G155" s="112"/>
      <c r="H155" s="102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2"/>
      <c r="W155" s="102"/>
      <c r="X155" s="102"/>
      <c r="Y155" s="102"/>
      <c r="Z155" s="102"/>
      <c r="AA155" s="102"/>
      <c r="AB155" s="102"/>
      <c r="AC155" s="102"/>
    </row>
    <row r="156" spans="1:29" ht="12.75">
      <c r="A156" s="102"/>
      <c r="B156" s="102"/>
      <c r="C156" s="102"/>
      <c r="D156" s="112"/>
      <c r="E156" s="112"/>
      <c r="F156" s="112"/>
      <c r="G156" s="112"/>
      <c r="H156" s="102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2"/>
      <c r="W156" s="102"/>
      <c r="X156" s="102"/>
      <c r="Y156" s="102"/>
      <c r="Z156" s="102"/>
      <c r="AA156" s="102"/>
      <c r="AB156" s="102"/>
      <c r="AC156" s="102"/>
    </row>
    <row r="157" spans="1:29" ht="12.75">
      <c r="A157" s="102"/>
      <c r="B157" s="102"/>
      <c r="C157" s="102"/>
      <c r="D157" s="112"/>
      <c r="E157" s="112"/>
      <c r="F157" s="112"/>
      <c r="G157" s="112"/>
      <c r="H157" s="102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2"/>
      <c r="W157" s="102"/>
      <c r="X157" s="102"/>
      <c r="Y157" s="102"/>
      <c r="Z157" s="102"/>
      <c r="AA157" s="102"/>
      <c r="AB157" s="102"/>
      <c r="AC157" s="102"/>
    </row>
    <row r="158" spans="1:29" ht="12.75">
      <c r="A158" s="102"/>
      <c r="B158" s="102"/>
      <c r="C158" s="102"/>
      <c r="D158" s="112"/>
      <c r="E158" s="112"/>
      <c r="F158" s="112"/>
      <c r="G158" s="112"/>
      <c r="H158" s="102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2"/>
      <c r="W158" s="102"/>
      <c r="X158" s="102"/>
      <c r="Y158" s="102"/>
      <c r="Z158" s="102"/>
      <c r="AA158" s="102"/>
      <c r="AB158" s="102"/>
      <c r="AC158" s="102"/>
    </row>
    <row r="159" spans="1:29" ht="12.75">
      <c r="A159" s="102"/>
      <c r="B159" s="102"/>
      <c r="C159" s="102"/>
      <c r="D159" s="112"/>
      <c r="E159" s="112"/>
      <c r="F159" s="112"/>
      <c r="G159" s="112"/>
      <c r="H159" s="102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2"/>
      <c r="W159" s="102"/>
      <c r="X159" s="102"/>
      <c r="Y159" s="102"/>
      <c r="Z159" s="102"/>
      <c r="AA159" s="102"/>
      <c r="AB159" s="102"/>
      <c r="AC159" s="102"/>
    </row>
    <row r="160" spans="1:29" ht="12.75">
      <c r="A160" s="102"/>
      <c r="B160" s="102"/>
      <c r="C160" s="102"/>
      <c r="D160" s="112"/>
      <c r="E160" s="112"/>
      <c r="F160" s="112"/>
      <c r="G160" s="112"/>
      <c r="H160" s="102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2"/>
      <c r="W160" s="102"/>
      <c r="X160" s="102"/>
      <c r="Y160" s="102"/>
      <c r="Z160" s="102"/>
      <c r="AA160" s="102"/>
      <c r="AB160" s="102"/>
      <c r="AC160" s="102"/>
    </row>
    <row r="161" spans="1:29" ht="12.75">
      <c r="A161" s="102"/>
      <c r="B161" s="102"/>
      <c r="C161" s="102"/>
      <c r="D161" s="112"/>
      <c r="E161" s="112"/>
      <c r="F161" s="112"/>
      <c r="G161" s="112"/>
      <c r="H161" s="102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2"/>
      <c r="W161" s="102"/>
      <c r="X161" s="102"/>
      <c r="Y161" s="102"/>
      <c r="Z161" s="102"/>
      <c r="AA161" s="102"/>
      <c r="AB161" s="102"/>
      <c r="AC161" s="102"/>
    </row>
    <row r="162" spans="1:29" ht="12.75">
      <c r="A162" s="102"/>
      <c r="B162" s="102"/>
      <c r="C162" s="102"/>
      <c r="D162" s="112"/>
      <c r="E162" s="112"/>
      <c r="F162" s="112"/>
      <c r="G162" s="112"/>
      <c r="H162" s="102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2"/>
      <c r="W162" s="102"/>
      <c r="X162" s="102"/>
      <c r="Y162" s="102"/>
      <c r="Z162" s="102"/>
      <c r="AA162" s="102"/>
      <c r="AB162" s="102"/>
      <c r="AC162" s="102"/>
    </row>
    <row r="163" spans="1:29" ht="12.75">
      <c r="A163" s="102"/>
      <c r="B163" s="102"/>
      <c r="C163" s="102"/>
      <c r="D163" s="112"/>
      <c r="E163" s="112"/>
      <c r="F163" s="112"/>
      <c r="G163" s="112"/>
      <c r="H163" s="102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2"/>
      <c r="W163" s="102"/>
      <c r="X163" s="102"/>
      <c r="Y163" s="102"/>
      <c r="Z163" s="102"/>
      <c r="AA163" s="102"/>
      <c r="AB163" s="102"/>
      <c r="AC163" s="102"/>
    </row>
    <row r="164" spans="1:29" ht="12.75">
      <c r="A164" s="102"/>
      <c r="B164" s="102"/>
      <c r="C164" s="102"/>
      <c r="D164" s="112"/>
      <c r="E164" s="112"/>
      <c r="F164" s="112"/>
      <c r="G164" s="112"/>
      <c r="H164" s="102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2"/>
      <c r="W164" s="102"/>
      <c r="X164" s="102"/>
      <c r="Y164" s="102"/>
      <c r="Z164" s="102"/>
      <c r="AA164" s="102"/>
      <c r="AB164" s="102"/>
      <c r="AC164" s="102"/>
    </row>
    <row r="165" spans="1:29" ht="12.75">
      <c r="A165" s="102"/>
      <c r="B165" s="102"/>
      <c r="C165" s="102"/>
      <c r="D165" s="112"/>
      <c r="E165" s="112"/>
      <c r="F165" s="112"/>
      <c r="G165" s="112"/>
      <c r="H165" s="102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2"/>
      <c r="W165" s="102"/>
      <c r="X165" s="102"/>
      <c r="Y165" s="102"/>
      <c r="Z165" s="102"/>
      <c r="AA165" s="102"/>
      <c r="AB165" s="102"/>
      <c r="AC165" s="102"/>
    </row>
    <row r="166" spans="1:29" ht="12.75">
      <c r="A166" s="102"/>
      <c r="B166" s="102"/>
      <c r="C166" s="102"/>
      <c r="D166" s="112"/>
      <c r="E166" s="112"/>
      <c r="F166" s="112"/>
      <c r="G166" s="112"/>
      <c r="H166" s="102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2"/>
      <c r="W166" s="102"/>
      <c r="X166" s="102"/>
      <c r="Y166" s="102"/>
      <c r="Z166" s="102"/>
      <c r="AA166" s="102"/>
      <c r="AB166" s="102"/>
      <c r="AC166" s="102"/>
    </row>
    <row r="167" spans="1:29" ht="12.75">
      <c r="A167" s="102"/>
      <c r="B167" s="102"/>
      <c r="C167" s="102"/>
      <c r="D167" s="112"/>
      <c r="E167" s="112"/>
      <c r="F167" s="112"/>
      <c r="G167" s="112"/>
      <c r="H167" s="102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2"/>
      <c r="W167" s="102"/>
      <c r="X167" s="102"/>
      <c r="Y167" s="102"/>
      <c r="Z167" s="102"/>
      <c r="AA167" s="102"/>
      <c r="AB167" s="102"/>
      <c r="AC167" s="102"/>
    </row>
    <row r="168" spans="1:29" ht="12.75">
      <c r="A168" s="102"/>
      <c r="B168" s="102"/>
      <c r="C168" s="102"/>
      <c r="D168" s="112"/>
      <c r="E168" s="112"/>
      <c r="F168" s="112"/>
      <c r="G168" s="112"/>
      <c r="H168" s="102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2"/>
      <c r="W168" s="102"/>
      <c r="X168" s="102"/>
      <c r="Y168" s="102"/>
      <c r="Z168" s="102"/>
      <c r="AA168" s="102"/>
      <c r="AB168" s="102"/>
      <c r="AC168" s="102"/>
    </row>
    <row r="169" spans="1:29" ht="12.75">
      <c r="A169" s="102"/>
      <c r="B169" s="102"/>
      <c r="C169" s="102"/>
      <c r="D169" s="112"/>
      <c r="E169" s="112"/>
      <c r="F169" s="112"/>
      <c r="G169" s="112"/>
      <c r="H169" s="102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2"/>
      <c r="W169" s="102"/>
      <c r="X169" s="102"/>
      <c r="Y169" s="102"/>
      <c r="Z169" s="102"/>
      <c r="AA169" s="102"/>
      <c r="AB169" s="102"/>
      <c r="AC169" s="102"/>
    </row>
    <row r="170" spans="1:29" ht="12.75">
      <c r="A170" s="102"/>
      <c r="B170" s="102"/>
      <c r="C170" s="102"/>
      <c r="D170" s="112"/>
      <c r="E170" s="112"/>
      <c r="F170" s="112"/>
      <c r="G170" s="112"/>
      <c r="H170" s="102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2"/>
      <c r="W170" s="102"/>
      <c r="X170" s="102"/>
      <c r="Y170" s="102"/>
      <c r="Z170" s="102"/>
      <c r="AA170" s="102"/>
      <c r="AB170" s="102"/>
      <c r="AC170" s="102"/>
    </row>
    <row r="171" spans="1:29" ht="12.75">
      <c r="A171" s="102"/>
      <c r="B171" s="102"/>
      <c r="C171" s="102"/>
      <c r="D171" s="112"/>
      <c r="E171" s="112"/>
      <c r="F171" s="112"/>
      <c r="G171" s="112"/>
      <c r="H171" s="102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2"/>
      <c r="W171" s="102"/>
      <c r="X171" s="102"/>
      <c r="Y171" s="102"/>
      <c r="Z171" s="102"/>
      <c r="AA171" s="102"/>
      <c r="AB171" s="102"/>
      <c r="AC171" s="102"/>
    </row>
    <row r="172" spans="1:29" ht="12.75">
      <c r="A172" s="102"/>
      <c r="B172" s="102"/>
      <c r="C172" s="102"/>
      <c r="D172" s="112"/>
      <c r="E172" s="112"/>
      <c r="F172" s="112"/>
      <c r="G172" s="112"/>
      <c r="H172" s="102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2"/>
      <c r="W172" s="102"/>
      <c r="X172" s="102"/>
      <c r="Y172" s="102"/>
      <c r="Z172" s="102"/>
      <c r="AA172" s="102"/>
      <c r="AB172" s="102"/>
      <c r="AC172" s="102"/>
    </row>
    <row r="173" spans="1:29" ht="12.75">
      <c r="A173" s="102"/>
      <c r="B173" s="102"/>
      <c r="C173" s="102"/>
      <c r="D173" s="112"/>
      <c r="E173" s="112"/>
      <c r="F173" s="112"/>
      <c r="G173" s="112"/>
      <c r="H173" s="102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2"/>
      <c r="W173" s="102"/>
      <c r="X173" s="102"/>
      <c r="Y173" s="102"/>
      <c r="Z173" s="102"/>
      <c r="AA173" s="102"/>
      <c r="AB173" s="102"/>
      <c r="AC173" s="102"/>
    </row>
    <row r="174" spans="1:29" ht="12.75">
      <c r="A174" s="102"/>
      <c r="B174" s="102"/>
      <c r="C174" s="102"/>
      <c r="D174" s="112"/>
      <c r="E174" s="112"/>
      <c r="F174" s="112"/>
      <c r="G174" s="112"/>
      <c r="H174" s="102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2"/>
      <c r="W174" s="102"/>
      <c r="X174" s="102"/>
      <c r="Y174" s="102"/>
      <c r="Z174" s="102"/>
      <c r="AA174" s="102"/>
      <c r="AB174" s="102"/>
      <c r="AC174" s="102"/>
    </row>
    <row r="175" spans="1:29" ht="12.75">
      <c r="A175" s="102"/>
      <c r="B175" s="102"/>
      <c r="C175" s="102"/>
      <c r="D175" s="112"/>
      <c r="E175" s="112"/>
      <c r="F175" s="112"/>
      <c r="G175" s="112"/>
      <c r="H175" s="102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2"/>
      <c r="W175" s="102"/>
      <c r="X175" s="102"/>
      <c r="Y175" s="102"/>
      <c r="Z175" s="102"/>
      <c r="AA175" s="102"/>
      <c r="AB175" s="102"/>
      <c r="AC175" s="102"/>
    </row>
    <row r="176" spans="1:29" ht="12.75">
      <c r="A176" s="102"/>
      <c r="B176" s="102"/>
      <c r="C176" s="102"/>
      <c r="D176" s="112"/>
      <c r="E176" s="112"/>
      <c r="F176" s="112"/>
      <c r="G176" s="112"/>
      <c r="H176" s="102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2"/>
      <c r="W176" s="102"/>
      <c r="X176" s="102"/>
      <c r="Y176" s="102"/>
      <c r="Z176" s="102"/>
      <c r="AA176" s="102"/>
      <c r="AB176" s="102"/>
      <c r="AC176" s="102"/>
    </row>
    <row r="177" spans="1:29" ht="12.75">
      <c r="A177" s="102"/>
      <c r="B177" s="102"/>
      <c r="C177" s="102"/>
      <c r="D177" s="112"/>
      <c r="E177" s="112"/>
      <c r="F177" s="112"/>
      <c r="G177" s="112"/>
      <c r="H177" s="102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2"/>
      <c r="W177" s="102"/>
      <c r="X177" s="102"/>
      <c r="Y177" s="102"/>
      <c r="Z177" s="102"/>
      <c r="AA177" s="102"/>
      <c r="AB177" s="102"/>
      <c r="AC177" s="102"/>
    </row>
    <row r="178" spans="1:29" ht="12.75">
      <c r="A178" s="102"/>
      <c r="B178" s="102"/>
      <c r="C178" s="102"/>
      <c r="D178" s="112"/>
      <c r="E178" s="112"/>
      <c r="F178" s="112"/>
      <c r="G178" s="112"/>
      <c r="H178" s="102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2"/>
      <c r="W178" s="102"/>
      <c r="X178" s="102"/>
      <c r="Y178" s="102"/>
      <c r="Z178" s="102"/>
      <c r="AA178" s="102"/>
      <c r="AB178" s="102"/>
      <c r="AC178" s="102"/>
    </row>
    <row r="179" spans="1:29" ht="12.75">
      <c r="A179" s="102"/>
      <c r="B179" s="102"/>
      <c r="C179" s="102"/>
      <c r="D179" s="112"/>
      <c r="E179" s="112"/>
      <c r="F179" s="112"/>
      <c r="G179" s="112"/>
      <c r="H179" s="102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2"/>
      <c r="W179" s="102"/>
      <c r="X179" s="102"/>
      <c r="Y179" s="102"/>
      <c r="Z179" s="102"/>
      <c r="AA179" s="102"/>
      <c r="AB179" s="102"/>
      <c r="AC179" s="102"/>
    </row>
    <row r="180" spans="1:29" ht="12.75">
      <c r="A180" s="102"/>
      <c r="B180" s="102"/>
      <c r="C180" s="102"/>
      <c r="D180" s="112"/>
      <c r="E180" s="112"/>
      <c r="F180" s="112"/>
      <c r="G180" s="112"/>
      <c r="H180" s="102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2"/>
      <c r="W180" s="102"/>
      <c r="X180" s="102"/>
      <c r="Y180" s="102"/>
      <c r="Z180" s="102"/>
      <c r="AA180" s="102"/>
      <c r="AB180" s="102"/>
      <c r="AC180" s="102"/>
    </row>
    <row r="181" spans="1:29" ht="12.75">
      <c r="A181" s="102"/>
      <c r="B181" s="102"/>
      <c r="C181" s="102"/>
      <c r="D181" s="112"/>
      <c r="E181" s="112"/>
      <c r="F181" s="112"/>
      <c r="G181" s="112"/>
      <c r="H181" s="102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2"/>
      <c r="W181" s="102"/>
      <c r="X181" s="102"/>
      <c r="Y181" s="102"/>
      <c r="Z181" s="102"/>
      <c r="AA181" s="102"/>
      <c r="AB181" s="102"/>
      <c r="AC181" s="102"/>
    </row>
    <row r="182" spans="1:29" ht="12.75">
      <c r="A182" s="102"/>
      <c r="B182" s="102"/>
      <c r="C182" s="102"/>
      <c r="D182" s="112"/>
      <c r="E182" s="112"/>
      <c r="F182" s="112"/>
      <c r="G182" s="112"/>
      <c r="H182" s="102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2"/>
      <c r="W182" s="102"/>
      <c r="X182" s="102"/>
      <c r="Y182" s="102"/>
      <c r="Z182" s="102"/>
      <c r="AA182" s="102"/>
      <c r="AB182" s="102"/>
      <c r="AC182" s="102"/>
    </row>
    <row r="183" spans="1:29" ht="12.75">
      <c r="A183" s="102"/>
      <c r="B183" s="102"/>
      <c r="C183" s="102"/>
      <c r="D183" s="112"/>
      <c r="E183" s="112"/>
      <c r="F183" s="112"/>
      <c r="G183" s="112"/>
      <c r="H183" s="102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2"/>
      <c r="W183" s="102"/>
      <c r="X183" s="102"/>
      <c r="Y183" s="102"/>
      <c r="Z183" s="102"/>
      <c r="AA183" s="102"/>
      <c r="AB183" s="102"/>
      <c r="AC183" s="102"/>
    </row>
    <row r="184" spans="1:29" ht="12.75">
      <c r="A184" s="102"/>
      <c r="B184" s="102"/>
      <c r="C184" s="102"/>
      <c r="D184" s="112"/>
      <c r="E184" s="112"/>
      <c r="F184" s="112"/>
      <c r="G184" s="112"/>
      <c r="H184" s="102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2"/>
      <c r="W184" s="102"/>
      <c r="X184" s="102"/>
      <c r="Y184" s="102"/>
      <c r="Z184" s="102"/>
      <c r="AA184" s="102"/>
      <c r="AB184" s="102"/>
      <c r="AC184" s="102"/>
    </row>
    <row r="185" spans="1:29" ht="12.75">
      <c r="A185" s="102"/>
      <c r="B185" s="102"/>
      <c r="C185" s="102"/>
      <c r="D185" s="112"/>
      <c r="E185" s="112"/>
      <c r="F185" s="112"/>
      <c r="G185" s="112"/>
      <c r="H185" s="102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2"/>
      <c r="W185" s="102"/>
      <c r="X185" s="102"/>
      <c r="Y185" s="102"/>
      <c r="Z185" s="102"/>
      <c r="AA185" s="102"/>
      <c r="AB185" s="102"/>
      <c r="AC185" s="102"/>
    </row>
    <row r="186" spans="1:29" ht="12.75">
      <c r="A186" s="102"/>
      <c r="B186" s="102"/>
      <c r="C186" s="102"/>
      <c r="D186" s="112"/>
      <c r="E186" s="112"/>
      <c r="F186" s="112"/>
      <c r="G186" s="112"/>
      <c r="H186" s="102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2"/>
      <c r="W186" s="102"/>
      <c r="X186" s="102"/>
      <c r="Y186" s="102"/>
      <c r="Z186" s="102"/>
      <c r="AA186" s="102"/>
      <c r="AB186" s="102"/>
      <c r="AC186" s="102"/>
    </row>
    <row r="187" spans="1:29" ht="12.75">
      <c r="A187" s="102"/>
      <c r="B187" s="102"/>
      <c r="C187" s="102"/>
      <c r="D187" s="112"/>
      <c r="E187" s="112"/>
      <c r="F187" s="112"/>
      <c r="G187" s="112"/>
      <c r="H187" s="102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2"/>
      <c r="W187" s="102"/>
      <c r="X187" s="102"/>
      <c r="Y187" s="102"/>
      <c r="Z187" s="102"/>
      <c r="AA187" s="102"/>
      <c r="AB187" s="102"/>
      <c r="AC187" s="102"/>
    </row>
    <row r="188" spans="1:29" ht="12.75">
      <c r="A188" s="102"/>
      <c r="B188" s="102"/>
      <c r="C188" s="102"/>
      <c r="D188" s="112"/>
      <c r="E188" s="112"/>
      <c r="F188" s="112"/>
      <c r="G188" s="112"/>
      <c r="H188" s="102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2"/>
      <c r="W188" s="102"/>
      <c r="X188" s="102"/>
      <c r="Y188" s="102"/>
      <c r="Z188" s="102"/>
      <c r="AA188" s="102"/>
      <c r="AB188" s="102"/>
      <c r="AC188" s="102"/>
    </row>
    <row r="189" spans="1:29" ht="12.75">
      <c r="A189" s="102"/>
      <c r="B189" s="102"/>
      <c r="C189" s="102"/>
      <c r="D189" s="112"/>
      <c r="E189" s="112"/>
      <c r="F189" s="112"/>
      <c r="G189" s="112"/>
      <c r="H189" s="102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2"/>
      <c r="W189" s="102"/>
      <c r="X189" s="102"/>
      <c r="Y189" s="102"/>
      <c r="Z189" s="102"/>
      <c r="AA189" s="102"/>
      <c r="AB189" s="102"/>
      <c r="AC189" s="102"/>
    </row>
    <row r="190" spans="1:29" ht="12.75">
      <c r="A190" s="102"/>
      <c r="B190" s="102"/>
      <c r="C190" s="102"/>
      <c r="D190" s="112"/>
      <c r="E190" s="112"/>
      <c r="F190" s="112"/>
      <c r="G190" s="112"/>
      <c r="H190" s="102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2"/>
      <c r="W190" s="102"/>
      <c r="X190" s="102"/>
      <c r="Y190" s="102"/>
      <c r="Z190" s="102"/>
      <c r="AA190" s="102"/>
      <c r="AB190" s="102"/>
      <c r="AC190" s="102"/>
    </row>
    <row r="191" spans="1:29" ht="12.75">
      <c r="A191" s="102"/>
      <c r="B191" s="102"/>
      <c r="C191" s="102"/>
      <c r="D191" s="112"/>
      <c r="E191" s="112"/>
      <c r="F191" s="112"/>
      <c r="G191" s="112"/>
      <c r="H191" s="102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2"/>
      <c r="W191" s="102"/>
      <c r="X191" s="102"/>
      <c r="Y191" s="102"/>
      <c r="Z191" s="102"/>
      <c r="AA191" s="102"/>
      <c r="AB191" s="102"/>
      <c r="AC191" s="102"/>
    </row>
    <row r="192" spans="1:29" ht="12.75">
      <c r="A192" s="102"/>
      <c r="B192" s="102"/>
      <c r="C192" s="102"/>
      <c r="D192" s="112"/>
      <c r="E192" s="112"/>
      <c r="F192" s="112"/>
      <c r="G192" s="112"/>
      <c r="H192" s="102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2"/>
      <c r="W192" s="102"/>
      <c r="X192" s="102"/>
      <c r="Y192" s="102"/>
      <c r="Z192" s="102"/>
      <c r="AA192" s="102"/>
      <c r="AB192" s="102"/>
      <c r="AC192" s="102"/>
    </row>
    <row r="193" spans="1:29" ht="12.75">
      <c r="A193" s="102"/>
      <c r="B193" s="102"/>
      <c r="C193" s="102"/>
      <c r="D193" s="112"/>
      <c r="E193" s="112"/>
      <c r="F193" s="112"/>
      <c r="G193" s="112"/>
      <c r="H193" s="102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2"/>
      <c r="W193" s="102"/>
      <c r="X193" s="102"/>
      <c r="Y193" s="102"/>
      <c r="Z193" s="102"/>
      <c r="AA193" s="102"/>
      <c r="AB193" s="102"/>
      <c r="AC193" s="102"/>
    </row>
    <row r="194" spans="1:29" ht="12.75">
      <c r="A194" s="102"/>
      <c r="B194" s="102"/>
      <c r="C194" s="102"/>
      <c r="D194" s="112"/>
      <c r="E194" s="112"/>
      <c r="F194" s="112"/>
      <c r="G194" s="112"/>
      <c r="H194" s="102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2"/>
      <c r="W194" s="102"/>
      <c r="X194" s="102"/>
      <c r="Y194" s="102"/>
      <c r="Z194" s="102"/>
      <c r="AA194" s="102"/>
      <c r="AB194" s="102"/>
      <c r="AC194" s="102"/>
    </row>
    <row r="195" spans="1:29" ht="12.75">
      <c r="A195" s="102"/>
      <c r="B195" s="102"/>
      <c r="C195" s="102"/>
      <c r="D195" s="112"/>
      <c r="E195" s="112"/>
      <c r="F195" s="112"/>
      <c r="G195" s="112"/>
      <c r="H195" s="102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2"/>
      <c r="W195" s="102"/>
      <c r="X195" s="102"/>
      <c r="Y195" s="102"/>
      <c r="Z195" s="102"/>
      <c r="AA195" s="102"/>
      <c r="AB195" s="102"/>
      <c r="AC195" s="102"/>
    </row>
    <row r="196" spans="1:29" ht="12.75">
      <c r="A196" s="102"/>
      <c r="B196" s="102"/>
      <c r="C196" s="102"/>
      <c r="D196" s="112"/>
      <c r="E196" s="112"/>
      <c r="F196" s="112"/>
      <c r="G196" s="112"/>
      <c r="H196" s="102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2"/>
      <c r="W196" s="102"/>
      <c r="X196" s="102"/>
      <c r="Y196" s="102"/>
      <c r="Z196" s="102"/>
      <c r="AA196" s="102"/>
      <c r="AB196" s="102"/>
      <c r="AC196" s="102"/>
    </row>
    <row r="197" spans="1:29" ht="12.75">
      <c r="A197" s="102"/>
      <c r="B197" s="102"/>
      <c r="C197" s="102"/>
      <c r="D197" s="112"/>
      <c r="E197" s="112"/>
      <c r="F197" s="112"/>
      <c r="G197" s="112"/>
      <c r="H197" s="102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2"/>
      <c r="W197" s="102"/>
      <c r="X197" s="102"/>
      <c r="Y197" s="102"/>
      <c r="Z197" s="102"/>
      <c r="AA197" s="102"/>
      <c r="AB197" s="102"/>
      <c r="AC197" s="102"/>
    </row>
    <row r="198" spans="1:29" ht="12.75">
      <c r="A198" s="102"/>
      <c r="B198" s="102"/>
      <c r="C198" s="102"/>
      <c r="D198" s="112"/>
      <c r="E198" s="112"/>
      <c r="F198" s="112"/>
      <c r="G198" s="112"/>
      <c r="H198" s="102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2"/>
      <c r="W198" s="102"/>
      <c r="X198" s="102"/>
      <c r="Y198" s="102"/>
      <c r="Z198" s="102"/>
      <c r="AA198" s="102"/>
      <c r="AB198" s="102"/>
      <c r="AC198" s="102"/>
    </row>
    <row r="199" spans="1:29" ht="12.75">
      <c r="A199" s="102"/>
      <c r="B199" s="102"/>
      <c r="C199" s="102"/>
      <c r="D199" s="112"/>
      <c r="E199" s="112"/>
      <c r="F199" s="112"/>
      <c r="G199" s="112"/>
      <c r="H199" s="102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2"/>
      <c r="W199" s="102"/>
      <c r="X199" s="102"/>
      <c r="Y199" s="102"/>
      <c r="Z199" s="102"/>
      <c r="AA199" s="102"/>
      <c r="AB199" s="102"/>
      <c r="AC199" s="102"/>
    </row>
    <row r="200" spans="1:29" ht="12.75">
      <c r="A200" s="102"/>
      <c r="B200" s="102"/>
      <c r="C200" s="102"/>
      <c r="D200" s="112"/>
      <c r="E200" s="112"/>
      <c r="F200" s="112"/>
      <c r="G200" s="112"/>
      <c r="H200" s="102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2"/>
      <c r="W200" s="102"/>
      <c r="X200" s="102"/>
      <c r="Y200" s="102"/>
      <c r="Z200" s="102"/>
      <c r="AA200" s="102"/>
      <c r="AB200" s="102"/>
      <c r="AC200" s="102"/>
    </row>
    <row r="201" spans="1:29" ht="12.75">
      <c r="A201" s="102"/>
      <c r="B201" s="102"/>
      <c r="C201" s="102"/>
      <c r="D201" s="112"/>
      <c r="E201" s="112"/>
      <c r="F201" s="112"/>
      <c r="G201" s="112"/>
      <c r="H201" s="102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2"/>
      <c r="W201" s="102"/>
      <c r="X201" s="102"/>
      <c r="Y201" s="102"/>
      <c r="Z201" s="102"/>
      <c r="AA201" s="102"/>
      <c r="AB201" s="102"/>
      <c r="AC201" s="102"/>
    </row>
    <row r="202" spans="1:29" ht="12.75">
      <c r="A202" s="102"/>
      <c r="B202" s="102"/>
      <c r="C202" s="102"/>
      <c r="D202" s="112"/>
      <c r="E202" s="112"/>
      <c r="F202" s="112"/>
      <c r="G202" s="112"/>
      <c r="H202" s="102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2"/>
      <c r="W202" s="102"/>
      <c r="X202" s="102"/>
      <c r="Y202" s="102"/>
      <c r="Z202" s="102"/>
      <c r="AA202" s="102"/>
      <c r="AB202" s="102"/>
      <c r="AC202" s="102"/>
    </row>
    <row r="203" spans="1:29" ht="12.75">
      <c r="A203" s="102"/>
      <c r="B203" s="102"/>
      <c r="C203" s="102"/>
      <c r="D203" s="112"/>
      <c r="E203" s="112"/>
      <c r="F203" s="112"/>
      <c r="G203" s="112"/>
      <c r="H203" s="102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2"/>
      <c r="W203" s="102"/>
      <c r="X203" s="102"/>
      <c r="Y203" s="102"/>
      <c r="Z203" s="102"/>
      <c r="AA203" s="102"/>
      <c r="AB203" s="102"/>
      <c r="AC203" s="102"/>
    </row>
    <row r="204" spans="1:29" ht="12.75">
      <c r="A204" s="102"/>
      <c r="B204" s="102"/>
      <c r="C204" s="102"/>
      <c r="D204" s="112"/>
      <c r="E204" s="112"/>
      <c r="F204" s="112"/>
      <c r="G204" s="112"/>
      <c r="H204" s="102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2"/>
      <c r="W204" s="102"/>
      <c r="X204" s="102"/>
      <c r="Y204" s="102"/>
      <c r="Z204" s="102"/>
      <c r="AA204" s="102"/>
      <c r="AB204" s="102"/>
      <c r="AC204" s="102"/>
    </row>
    <row r="205" spans="1:29" ht="12.75">
      <c r="A205" s="102"/>
      <c r="B205" s="102"/>
      <c r="C205" s="102"/>
      <c r="D205" s="112"/>
      <c r="E205" s="112"/>
      <c r="F205" s="112"/>
      <c r="G205" s="112"/>
      <c r="H205" s="102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2"/>
      <c r="W205" s="102"/>
      <c r="X205" s="102"/>
      <c r="Y205" s="102"/>
      <c r="Z205" s="102"/>
      <c r="AA205" s="102"/>
      <c r="AB205" s="102"/>
      <c r="AC205" s="102"/>
    </row>
    <row r="206" spans="1:29" ht="12.75">
      <c r="A206" s="102"/>
      <c r="B206" s="102"/>
      <c r="C206" s="102"/>
      <c r="D206" s="112"/>
      <c r="E206" s="112"/>
      <c r="F206" s="112"/>
      <c r="G206" s="112"/>
      <c r="H206" s="102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2"/>
      <c r="W206" s="102"/>
      <c r="X206" s="102"/>
      <c r="Y206" s="102"/>
      <c r="Z206" s="102"/>
      <c r="AA206" s="102"/>
      <c r="AB206" s="102"/>
      <c r="AC206" s="102"/>
    </row>
    <row r="207" spans="1:29" ht="12.75">
      <c r="A207" s="102"/>
      <c r="B207" s="102"/>
      <c r="C207" s="102"/>
      <c r="D207" s="112"/>
      <c r="E207" s="112"/>
      <c r="F207" s="112"/>
      <c r="G207" s="112"/>
      <c r="H207" s="102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2"/>
      <c r="W207" s="102"/>
      <c r="X207" s="102"/>
      <c r="Y207" s="102"/>
      <c r="Z207" s="102"/>
      <c r="AA207" s="102"/>
      <c r="AB207" s="102"/>
      <c r="AC207" s="102"/>
    </row>
    <row r="208" spans="1:29" ht="12.75">
      <c r="A208" s="102"/>
      <c r="B208" s="102"/>
      <c r="C208" s="102"/>
      <c r="D208" s="112"/>
      <c r="E208" s="112"/>
      <c r="F208" s="112"/>
      <c r="G208" s="112"/>
      <c r="H208" s="102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2"/>
      <c r="W208" s="102"/>
      <c r="X208" s="102"/>
      <c r="Y208" s="102"/>
      <c r="Z208" s="102"/>
      <c r="AA208" s="102"/>
      <c r="AB208" s="102"/>
      <c r="AC208" s="102"/>
    </row>
    <row r="209" spans="1:29" ht="12.75">
      <c r="A209" s="102"/>
      <c r="B209" s="102"/>
      <c r="C209" s="102"/>
      <c r="D209" s="112"/>
      <c r="E209" s="112"/>
      <c r="F209" s="112"/>
      <c r="G209" s="112"/>
      <c r="H209" s="102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2"/>
      <c r="W209" s="102"/>
      <c r="X209" s="102"/>
      <c r="Y209" s="102"/>
      <c r="Z209" s="102"/>
      <c r="AA209" s="102"/>
      <c r="AB209" s="102"/>
      <c r="AC209" s="102"/>
    </row>
    <row r="210" spans="1:29" ht="12.75">
      <c r="A210" s="102"/>
      <c r="B210" s="102"/>
      <c r="C210" s="102"/>
      <c r="D210" s="112"/>
      <c r="E210" s="112"/>
      <c r="F210" s="112"/>
      <c r="G210" s="112"/>
      <c r="H210" s="102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2"/>
      <c r="W210" s="102"/>
      <c r="X210" s="102"/>
      <c r="Y210" s="102"/>
      <c r="Z210" s="102"/>
      <c r="AA210" s="102"/>
      <c r="AB210" s="102"/>
      <c r="AC210" s="102"/>
    </row>
    <row r="211" spans="1:29" ht="12.75">
      <c r="A211" s="102"/>
      <c r="B211" s="102"/>
      <c r="C211" s="102"/>
      <c r="D211" s="112"/>
      <c r="E211" s="112"/>
      <c r="F211" s="112"/>
      <c r="G211" s="112"/>
      <c r="H211" s="102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2"/>
      <c r="W211" s="102"/>
      <c r="X211" s="102"/>
      <c r="Y211" s="102"/>
      <c r="Z211" s="102"/>
      <c r="AA211" s="102"/>
      <c r="AB211" s="102"/>
      <c r="AC211" s="102"/>
    </row>
    <row r="212" spans="1:29" ht="12.75">
      <c r="A212" s="102"/>
      <c r="B212" s="102"/>
      <c r="C212" s="102"/>
      <c r="D212" s="112"/>
      <c r="E212" s="112"/>
      <c r="F212" s="112"/>
      <c r="G212" s="112"/>
      <c r="H212" s="102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2"/>
      <c r="W212" s="102"/>
      <c r="X212" s="102"/>
      <c r="Y212" s="102"/>
      <c r="Z212" s="102"/>
      <c r="AA212" s="102"/>
      <c r="AB212" s="102"/>
      <c r="AC212" s="102"/>
    </row>
    <row r="213" spans="1:29" ht="12.75">
      <c r="A213" s="102"/>
      <c r="B213" s="102"/>
      <c r="C213" s="102"/>
      <c r="D213" s="112"/>
      <c r="E213" s="112"/>
      <c r="F213" s="112"/>
      <c r="G213" s="112"/>
      <c r="H213" s="102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2"/>
      <c r="W213" s="102"/>
      <c r="X213" s="102"/>
      <c r="Y213" s="102"/>
      <c r="Z213" s="102"/>
      <c r="AA213" s="102"/>
      <c r="AB213" s="102"/>
      <c r="AC213" s="102"/>
    </row>
    <row r="214" spans="1:29" ht="12.75">
      <c r="A214" s="102"/>
      <c r="B214" s="102"/>
      <c r="C214" s="102"/>
      <c r="D214" s="112"/>
      <c r="E214" s="112"/>
      <c r="F214" s="112"/>
      <c r="G214" s="112"/>
      <c r="H214" s="102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2"/>
      <c r="W214" s="102"/>
      <c r="X214" s="102"/>
      <c r="Y214" s="102"/>
      <c r="Z214" s="102"/>
      <c r="AA214" s="102"/>
      <c r="AB214" s="102"/>
      <c r="AC214" s="102"/>
    </row>
    <row r="215" spans="1:29" ht="12.75">
      <c r="A215" s="102"/>
      <c r="B215" s="102"/>
      <c r="C215" s="102"/>
      <c r="D215" s="112"/>
      <c r="E215" s="112"/>
      <c r="F215" s="112"/>
      <c r="G215" s="112"/>
      <c r="H215" s="102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2"/>
      <c r="W215" s="102"/>
      <c r="X215" s="102"/>
      <c r="Y215" s="102"/>
      <c r="Z215" s="102"/>
      <c r="AA215" s="102"/>
      <c r="AB215" s="102"/>
      <c r="AC215" s="102"/>
    </row>
    <row r="216" spans="1:29" ht="12.75">
      <c r="A216" s="102"/>
      <c r="B216" s="102"/>
      <c r="C216" s="102"/>
      <c r="D216" s="112"/>
      <c r="E216" s="112"/>
      <c r="F216" s="112"/>
      <c r="G216" s="112"/>
      <c r="H216" s="102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2"/>
      <c r="W216" s="102"/>
      <c r="X216" s="102"/>
      <c r="Y216" s="102"/>
      <c r="Z216" s="102"/>
      <c r="AA216" s="102"/>
      <c r="AB216" s="102"/>
      <c r="AC216" s="102"/>
    </row>
    <row r="217" spans="1:29" ht="12.75">
      <c r="A217" s="102"/>
      <c r="B217" s="102"/>
      <c r="C217" s="102"/>
      <c r="D217" s="112"/>
      <c r="E217" s="112"/>
      <c r="F217" s="112"/>
      <c r="G217" s="112"/>
      <c r="H217" s="102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2"/>
      <c r="W217" s="102"/>
      <c r="X217" s="102"/>
      <c r="Y217" s="102"/>
      <c r="Z217" s="102"/>
      <c r="AA217" s="102"/>
      <c r="AB217" s="102"/>
      <c r="AC217" s="102"/>
    </row>
    <row r="218" spans="1:29" ht="12.75">
      <c r="A218" s="102"/>
      <c r="B218" s="102"/>
      <c r="C218" s="102"/>
      <c r="D218" s="112"/>
      <c r="E218" s="112"/>
      <c r="F218" s="112"/>
      <c r="G218" s="112"/>
      <c r="H218" s="102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2"/>
      <c r="W218" s="102"/>
      <c r="X218" s="102"/>
      <c r="Y218" s="102"/>
      <c r="Z218" s="102"/>
      <c r="AA218" s="102"/>
      <c r="AB218" s="102"/>
      <c r="AC218" s="102"/>
    </row>
    <row r="219" spans="1:29" ht="12.75">
      <c r="A219" s="102"/>
      <c r="B219" s="102"/>
      <c r="C219" s="102"/>
      <c r="D219" s="112"/>
      <c r="E219" s="112"/>
      <c r="F219" s="112"/>
      <c r="G219" s="112"/>
      <c r="H219" s="102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2"/>
      <c r="W219" s="102"/>
      <c r="X219" s="102"/>
      <c r="Y219" s="102"/>
      <c r="Z219" s="102"/>
      <c r="AA219" s="102"/>
      <c r="AB219" s="102"/>
      <c r="AC219" s="102"/>
    </row>
    <row r="220" spans="1:29" ht="12.75">
      <c r="A220" s="102"/>
      <c r="B220" s="102"/>
      <c r="C220" s="102"/>
      <c r="D220" s="112"/>
      <c r="E220" s="112"/>
      <c r="F220" s="112"/>
      <c r="G220" s="112"/>
      <c r="H220" s="102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2"/>
      <c r="W220" s="102"/>
      <c r="X220" s="102"/>
      <c r="Y220" s="102"/>
      <c r="Z220" s="102"/>
      <c r="AA220" s="102"/>
      <c r="AB220" s="102"/>
      <c r="AC220" s="102"/>
    </row>
    <row r="221" spans="1:29" ht="12.75">
      <c r="A221" s="102"/>
      <c r="B221" s="102"/>
      <c r="C221" s="102"/>
      <c r="D221" s="112"/>
      <c r="E221" s="112"/>
      <c r="F221" s="112"/>
      <c r="G221" s="112"/>
      <c r="H221" s="102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2"/>
      <c r="W221" s="102"/>
      <c r="X221" s="102"/>
      <c r="Y221" s="102"/>
      <c r="Z221" s="102"/>
      <c r="AA221" s="102"/>
      <c r="AB221" s="102"/>
      <c r="AC221" s="102"/>
    </row>
    <row r="222" spans="1:29" ht="12.75">
      <c r="A222" s="102"/>
      <c r="B222" s="102"/>
      <c r="C222" s="102"/>
      <c r="D222" s="112"/>
      <c r="E222" s="112"/>
      <c r="F222" s="112"/>
      <c r="G222" s="112"/>
      <c r="H222" s="102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2"/>
      <c r="W222" s="102"/>
      <c r="X222" s="102"/>
      <c r="Y222" s="102"/>
      <c r="Z222" s="102"/>
      <c r="AA222" s="102"/>
      <c r="AB222" s="102"/>
      <c r="AC222" s="102"/>
    </row>
    <row r="223" spans="1:29" ht="12.75">
      <c r="A223" s="102"/>
      <c r="B223" s="102"/>
      <c r="C223" s="102"/>
      <c r="D223" s="112"/>
      <c r="E223" s="112"/>
      <c r="F223" s="112"/>
      <c r="G223" s="112"/>
      <c r="H223" s="102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2"/>
      <c r="W223" s="102"/>
      <c r="X223" s="102"/>
      <c r="Y223" s="102"/>
      <c r="Z223" s="102"/>
      <c r="AA223" s="102"/>
      <c r="AB223" s="102"/>
      <c r="AC223" s="102"/>
    </row>
    <row r="224" spans="1:29" ht="12.75">
      <c r="A224" s="102"/>
      <c r="B224" s="102"/>
      <c r="C224" s="102"/>
      <c r="D224" s="112"/>
      <c r="E224" s="112"/>
      <c r="F224" s="112"/>
      <c r="G224" s="112"/>
      <c r="H224" s="102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2"/>
      <c r="W224" s="102"/>
      <c r="X224" s="102"/>
      <c r="Y224" s="102"/>
      <c r="Z224" s="102"/>
      <c r="AA224" s="102"/>
      <c r="AB224" s="102"/>
      <c r="AC224" s="102"/>
    </row>
    <row r="225" spans="1:29" ht="12.75">
      <c r="A225" s="102"/>
      <c r="B225" s="102"/>
      <c r="C225" s="102"/>
      <c r="D225" s="112"/>
      <c r="E225" s="112"/>
      <c r="F225" s="112"/>
      <c r="G225" s="112"/>
      <c r="H225" s="102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2"/>
      <c r="W225" s="102"/>
      <c r="X225" s="102"/>
      <c r="Y225" s="102"/>
      <c r="Z225" s="102"/>
      <c r="AA225" s="102"/>
      <c r="AB225" s="102"/>
      <c r="AC225" s="102"/>
    </row>
    <row r="226" spans="1:29" ht="12.75">
      <c r="A226" s="102"/>
      <c r="B226" s="102"/>
      <c r="C226" s="102"/>
      <c r="D226" s="112"/>
      <c r="E226" s="112"/>
      <c r="F226" s="112"/>
      <c r="G226" s="112"/>
      <c r="H226" s="102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2"/>
      <c r="W226" s="102"/>
      <c r="X226" s="102"/>
      <c r="Y226" s="102"/>
      <c r="Z226" s="102"/>
      <c r="AA226" s="102"/>
      <c r="AB226" s="102"/>
      <c r="AC226" s="102"/>
    </row>
    <row r="227" spans="1:29" ht="12.75">
      <c r="A227" s="102"/>
      <c r="B227" s="102"/>
      <c r="C227" s="102"/>
      <c r="D227" s="112"/>
      <c r="E227" s="112"/>
      <c r="F227" s="112"/>
      <c r="G227" s="112"/>
      <c r="H227" s="102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2"/>
      <c r="W227" s="102"/>
      <c r="X227" s="102"/>
      <c r="Y227" s="102"/>
      <c r="Z227" s="102"/>
      <c r="AA227" s="102"/>
      <c r="AB227" s="102"/>
      <c r="AC227" s="102"/>
    </row>
    <row r="228" spans="1:29" ht="12.75">
      <c r="A228" s="102"/>
      <c r="B228" s="102"/>
      <c r="C228" s="102"/>
      <c r="D228" s="112"/>
      <c r="E228" s="112"/>
      <c r="F228" s="112"/>
      <c r="G228" s="112"/>
      <c r="H228" s="102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2"/>
      <c r="W228" s="102"/>
      <c r="X228" s="102"/>
      <c r="Y228" s="102"/>
      <c r="Z228" s="102"/>
      <c r="AA228" s="102"/>
      <c r="AB228" s="102"/>
      <c r="AC228" s="102"/>
    </row>
    <row r="229" spans="1:29" ht="12.75">
      <c r="A229" s="102"/>
      <c r="B229" s="102"/>
      <c r="C229" s="102"/>
      <c r="D229" s="112"/>
      <c r="E229" s="112"/>
      <c r="F229" s="112"/>
      <c r="G229" s="112"/>
      <c r="H229" s="102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2"/>
      <c r="W229" s="102"/>
      <c r="X229" s="102"/>
      <c r="Y229" s="102"/>
      <c r="Z229" s="102"/>
      <c r="AA229" s="102"/>
      <c r="AB229" s="102"/>
      <c r="AC229" s="102"/>
    </row>
    <row r="230" spans="1:29" ht="12.75">
      <c r="A230" s="102"/>
      <c r="B230" s="102"/>
      <c r="C230" s="102"/>
      <c r="D230" s="112"/>
      <c r="E230" s="112"/>
      <c r="F230" s="112"/>
      <c r="G230" s="112"/>
      <c r="H230" s="102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2"/>
      <c r="W230" s="102"/>
      <c r="X230" s="102"/>
      <c r="Y230" s="102"/>
      <c r="Z230" s="102"/>
      <c r="AA230" s="102"/>
      <c r="AB230" s="102"/>
      <c r="AC230" s="102"/>
    </row>
    <row r="231" spans="1:29" ht="12.75">
      <c r="A231" s="102"/>
      <c r="B231" s="102"/>
      <c r="C231" s="102"/>
      <c r="D231" s="112"/>
      <c r="E231" s="112"/>
      <c r="F231" s="112"/>
      <c r="G231" s="112"/>
      <c r="H231" s="102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2"/>
      <c r="W231" s="102"/>
      <c r="X231" s="102"/>
      <c r="Y231" s="102"/>
      <c r="Z231" s="102"/>
      <c r="AA231" s="102"/>
      <c r="AB231" s="102"/>
      <c r="AC231" s="102"/>
    </row>
    <row r="232" spans="1:29" ht="12.75">
      <c r="A232" s="102"/>
      <c r="B232" s="102"/>
      <c r="C232" s="102"/>
      <c r="D232" s="112"/>
      <c r="E232" s="112"/>
      <c r="F232" s="112"/>
      <c r="G232" s="112"/>
      <c r="H232" s="102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2"/>
      <c r="W232" s="102"/>
      <c r="X232" s="102"/>
      <c r="Y232" s="102"/>
      <c r="Z232" s="102"/>
      <c r="AA232" s="102"/>
      <c r="AB232" s="102"/>
      <c r="AC232" s="102"/>
    </row>
    <row r="233" spans="1:29" ht="12.75">
      <c r="A233" s="102"/>
      <c r="B233" s="102"/>
      <c r="C233" s="102"/>
      <c r="D233" s="112"/>
      <c r="E233" s="112"/>
      <c r="F233" s="112"/>
      <c r="G233" s="112"/>
      <c r="H233" s="102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2"/>
      <c r="W233" s="102"/>
      <c r="X233" s="102"/>
      <c r="Y233" s="102"/>
      <c r="Z233" s="102"/>
      <c r="AA233" s="102"/>
      <c r="AB233" s="102"/>
      <c r="AC233" s="102"/>
    </row>
    <row r="234" spans="1:29" ht="12.75">
      <c r="A234" s="102"/>
      <c r="B234" s="102"/>
      <c r="C234" s="102"/>
      <c r="D234" s="112"/>
      <c r="E234" s="112"/>
      <c r="F234" s="112"/>
      <c r="G234" s="112"/>
      <c r="H234" s="102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2"/>
      <c r="W234" s="102"/>
      <c r="X234" s="102"/>
      <c r="Y234" s="102"/>
      <c r="Z234" s="102"/>
      <c r="AA234" s="102"/>
      <c r="AB234" s="102"/>
      <c r="AC234" s="102"/>
    </row>
    <row r="235" spans="1:29" ht="12.75">
      <c r="A235" s="102"/>
      <c r="B235" s="102"/>
      <c r="C235" s="102"/>
      <c r="D235" s="112"/>
      <c r="E235" s="112"/>
      <c r="F235" s="112"/>
      <c r="G235" s="112"/>
      <c r="H235" s="102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2"/>
      <c r="W235" s="102"/>
      <c r="X235" s="102"/>
      <c r="Y235" s="102"/>
      <c r="Z235" s="102"/>
      <c r="AA235" s="102"/>
      <c r="AB235" s="102"/>
      <c r="AC235" s="102"/>
    </row>
    <row r="236" spans="1:29" ht="12.75">
      <c r="A236" s="102"/>
      <c r="B236" s="102"/>
      <c r="C236" s="102"/>
      <c r="D236" s="112"/>
      <c r="E236" s="112"/>
      <c r="F236" s="112"/>
      <c r="G236" s="112"/>
      <c r="H236" s="102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2"/>
      <c r="W236" s="102"/>
      <c r="X236" s="102"/>
      <c r="Y236" s="102"/>
      <c r="Z236" s="102"/>
      <c r="AA236" s="102"/>
      <c r="AB236" s="102"/>
      <c r="AC236" s="102"/>
    </row>
    <row r="237" spans="1:29" ht="12.75">
      <c r="A237" s="102"/>
      <c r="B237" s="102"/>
      <c r="C237" s="102"/>
      <c r="D237" s="112"/>
      <c r="E237" s="112"/>
      <c r="F237" s="112"/>
      <c r="G237" s="112"/>
      <c r="H237" s="102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2"/>
      <c r="W237" s="102"/>
      <c r="X237" s="102"/>
      <c r="Y237" s="102"/>
      <c r="Z237" s="102"/>
      <c r="AA237" s="102"/>
      <c r="AB237" s="102"/>
      <c r="AC237" s="102"/>
    </row>
    <row r="238" spans="1:29" ht="12.75">
      <c r="A238" s="102"/>
      <c r="B238" s="102"/>
      <c r="C238" s="102"/>
      <c r="D238" s="112"/>
      <c r="E238" s="112"/>
      <c r="F238" s="112"/>
      <c r="G238" s="112"/>
      <c r="H238" s="102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2"/>
      <c r="W238" s="102"/>
      <c r="X238" s="102"/>
      <c r="Y238" s="102"/>
      <c r="Z238" s="102"/>
      <c r="AA238" s="102"/>
      <c r="AB238" s="102"/>
      <c r="AC238" s="102"/>
    </row>
    <row r="239" spans="1:29" ht="12.75">
      <c r="A239" s="102"/>
      <c r="B239" s="102"/>
      <c r="C239" s="102"/>
      <c r="D239" s="112"/>
      <c r="E239" s="112"/>
      <c r="F239" s="112"/>
      <c r="G239" s="112"/>
      <c r="H239" s="102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2"/>
      <c r="W239" s="102"/>
      <c r="X239" s="102"/>
      <c r="Y239" s="102"/>
      <c r="Z239" s="102"/>
      <c r="AA239" s="102"/>
      <c r="AB239" s="102"/>
      <c r="AC239" s="102"/>
    </row>
    <row r="240" spans="1:29" ht="12.75">
      <c r="A240" s="102"/>
      <c r="B240" s="102"/>
      <c r="C240" s="102"/>
      <c r="D240" s="112"/>
      <c r="E240" s="112"/>
      <c r="F240" s="112"/>
      <c r="G240" s="112"/>
      <c r="H240" s="102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2"/>
      <c r="W240" s="102"/>
      <c r="X240" s="102"/>
      <c r="Y240" s="102"/>
      <c r="Z240" s="102"/>
      <c r="AA240" s="102"/>
      <c r="AB240" s="102"/>
      <c r="AC240" s="102"/>
    </row>
    <row r="241" spans="1:29" ht="12.75">
      <c r="A241" s="102"/>
      <c r="B241" s="102"/>
      <c r="C241" s="102"/>
      <c r="D241" s="112"/>
      <c r="E241" s="112"/>
      <c r="F241" s="112"/>
      <c r="G241" s="112"/>
      <c r="H241" s="102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2"/>
      <c r="W241" s="102"/>
      <c r="X241" s="102"/>
      <c r="Y241" s="102"/>
      <c r="Z241" s="102"/>
      <c r="AA241" s="102"/>
      <c r="AB241" s="102"/>
      <c r="AC241" s="102"/>
    </row>
    <row r="242" spans="1:29" ht="12.75">
      <c r="A242" s="102"/>
      <c r="B242" s="102"/>
      <c r="C242" s="102"/>
      <c r="D242" s="112"/>
      <c r="E242" s="112"/>
      <c r="F242" s="112"/>
      <c r="G242" s="112"/>
      <c r="H242" s="102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2"/>
      <c r="W242" s="102"/>
      <c r="X242" s="102"/>
      <c r="Y242" s="102"/>
      <c r="Z242" s="102"/>
      <c r="AA242" s="102"/>
      <c r="AB242" s="102"/>
      <c r="AC242" s="102"/>
    </row>
    <row r="243" spans="1:29" ht="12.75">
      <c r="A243" s="102"/>
      <c r="B243" s="102"/>
      <c r="C243" s="102"/>
      <c r="D243" s="112"/>
      <c r="E243" s="112"/>
      <c r="F243" s="112"/>
      <c r="G243" s="112"/>
      <c r="H243" s="102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2"/>
      <c r="W243" s="102"/>
      <c r="X243" s="102"/>
      <c r="Y243" s="102"/>
      <c r="Z243" s="102"/>
      <c r="AA243" s="102"/>
      <c r="AB243" s="102"/>
      <c r="AC243" s="102"/>
    </row>
    <row r="244" spans="1:29" ht="12.75">
      <c r="A244" s="102"/>
      <c r="B244" s="102"/>
      <c r="C244" s="102"/>
      <c r="D244" s="112"/>
      <c r="E244" s="112"/>
      <c r="F244" s="112"/>
      <c r="G244" s="112"/>
      <c r="H244" s="102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2"/>
      <c r="W244" s="102"/>
      <c r="X244" s="102"/>
      <c r="Y244" s="102"/>
      <c r="Z244" s="102"/>
      <c r="AA244" s="102"/>
      <c r="AB244" s="102"/>
      <c r="AC244" s="102"/>
    </row>
    <row r="245" spans="1:29" ht="12.75">
      <c r="A245" s="102"/>
      <c r="B245" s="102"/>
      <c r="C245" s="102"/>
      <c r="D245" s="112"/>
      <c r="E245" s="112"/>
      <c r="F245" s="112"/>
      <c r="G245" s="112"/>
      <c r="H245" s="102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2"/>
      <c r="W245" s="102"/>
      <c r="X245" s="102"/>
      <c r="Y245" s="102"/>
      <c r="Z245" s="102"/>
      <c r="AA245" s="102"/>
      <c r="AB245" s="102"/>
      <c r="AC245" s="102"/>
    </row>
    <row r="246" spans="1:29" ht="12.75">
      <c r="A246" s="102"/>
      <c r="B246" s="102"/>
      <c r="C246" s="102"/>
      <c r="D246" s="112"/>
      <c r="E246" s="112"/>
      <c r="F246" s="112"/>
      <c r="G246" s="112"/>
      <c r="H246" s="102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2"/>
      <c r="W246" s="102"/>
      <c r="X246" s="102"/>
      <c r="Y246" s="102"/>
      <c r="Z246" s="102"/>
      <c r="AA246" s="102"/>
      <c r="AB246" s="102"/>
      <c r="AC246" s="102"/>
    </row>
    <row r="247" spans="1:29" ht="12.75">
      <c r="A247" s="102"/>
      <c r="B247" s="102"/>
      <c r="C247" s="102"/>
      <c r="D247" s="112"/>
      <c r="E247" s="112"/>
      <c r="F247" s="112"/>
      <c r="G247" s="112"/>
      <c r="H247" s="102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2"/>
      <c r="W247" s="102"/>
      <c r="X247" s="102"/>
      <c r="Y247" s="102"/>
      <c r="Z247" s="102"/>
      <c r="AA247" s="102"/>
      <c r="AB247" s="102"/>
      <c r="AC247" s="102"/>
    </row>
    <row r="248" spans="1:29" ht="12.75">
      <c r="A248" s="102"/>
      <c r="B248" s="102"/>
      <c r="C248" s="102"/>
      <c r="D248" s="112"/>
      <c r="E248" s="112"/>
      <c r="F248" s="112"/>
      <c r="G248" s="112"/>
      <c r="H248" s="102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2"/>
      <c r="W248" s="102"/>
      <c r="X248" s="102"/>
      <c r="Y248" s="102"/>
      <c r="Z248" s="102"/>
      <c r="AA248" s="102"/>
      <c r="AB248" s="102"/>
      <c r="AC248" s="102"/>
    </row>
    <row r="249" spans="1:29" ht="12.75">
      <c r="A249" s="102"/>
      <c r="B249" s="102"/>
      <c r="C249" s="102"/>
      <c r="D249" s="112"/>
      <c r="E249" s="112"/>
      <c r="F249" s="112"/>
      <c r="G249" s="112"/>
      <c r="H249" s="102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2"/>
      <c r="W249" s="102"/>
      <c r="X249" s="102"/>
      <c r="Y249" s="102"/>
      <c r="Z249" s="102"/>
      <c r="AA249" s="102"/>
      <c r="AB249" s="102"/>
      <c r="AC249" s="102"/>
    </row>
    <row r="250" spans="1:29" ht="12.75">
      <c r="A250" s="102"/>
      <c r="B250" s="102"/>
      <c r="C250" s="102"/>
      <c r="D250" s="112"/>
      <c r="E250" s="112"/>
      <c r="F250" s="112"/>
      <c r="G250" s="112"/>
      <c r="H250" s="102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2"/>
      <c r="W250" s="102"/>
      <c r="X250" s="102"/>
      <c r="Y250" s="102"/>
      <c r="Z250" s="102"/>
      <c r="AA250" s="102"/>
      <c r="AB250" s="102"/>
      <c r="AC250" s="102"/>
    </row>
    <row r="251" spans="1:29" ht="12.75">
      <c r="A251" s="102"/>
      <c r="B251" s="102"/>
      <c r="C251" s="102"/>
      <c r="D251" s="112"/>
      <c r="E251" s="112"/>
      <c r="F251" s="112"/>
      <c r="G251" s="112"/>
      <c r="H251" s="102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2"/>
      <c r="W251" s="102"/>
      <c r="X251" s="102"/>
      <c r="Y251" s="102"/>
      <c r="Z251" s="102"/>
      <c r="AA251" s="102"/>
      <c r="AB251" s="102"/>
      <c r="AC251" s="102"/>
    </row>
    <row r="252" spans="1:29" ht="12.75">
      <c r="A252" s="102"/>
      <c r="B252" s="102"/>
      <c r="C252" s="102"/>
      <c r="D252" s="112"/>
      <c r="E252" s="112"/>
      <c r="F252" s="112"/>
      <c r="G252" s="112"/>
      <c r="H252" s="102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2"/>
      <c r="W252" s="102"/>
      <c r="X252" s="102"/>
      <c r="Y252" s="102"/>
      <c r="Z252" s="102"/>
      <c r="AA252" s="102"/>
      <c r="AB252" s="102"/>
      <c r="AC252" s="102"/>
    </row>
    <row r="253" spans="1:29" ht="12.75">
      <c r="A253" s="102"/>
      <c r="B253" s="102"/>
      <c r="C253" s="102"/>
      <c r="D253" s="112"/>
      <c r="E253" s="112"/>
      <c r="F253" s="112"/>
      <c r="G253" s="112"/>
      <c r="H253" s="102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2"/>
      <c r="W253" s="102"/>
      <c r="X253" s="102"/>
      <c r="Y253" s="102"/>
      <c r="Z253" s="102"/>
      <c r="AA253" s="102"/>
      <c r="AB253" s="102"/>
      <c r="AC253" s="102"/>
    </row>
    <row r="254" spans="1:29" ht="12.75">
      <c r="A254" s="102"/>
      <c r="B254" s="102"/>
      <c r="C254" s="102"/>
      <c r="D254" s="112"/>
      <c r="E254" s="112"/>
      <c r="F254" s="112"/>
      <c r="G254" s="112"/>
      <c r="H254" s="102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2"/>
      <c r="W254" s="102"/>
      <c r="X254" s="102"/>
      <c r="Y254" s="102"/>
      <c r="Z254" s="102"/>
      <c r="AA254" s="102"/>
      <c r="AB254" s="102"/>
      <c r="AC254" s="102"/>
    </row>
    <row r="255" spans="1:29" ht="12.75">
      <c r="A255" s="102"/>
      <c r="B255" s="102"/>
      <c r="C255" s="102"/>
      <c r="D255" s="112"/>
      <c r="E255" s="112"/>
      <c r="F255" s="112"/>
      <c r="G255" s="112"/>
      <c r="H255" s="102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2"/>
      <c r="W255" s="102"/>
      <c r="X255" s="102"/>
      <c r="Y255" s="102"/>
      <c r="Z255" s="102"/>
      <c r="AA255" s="102"/>
      <c r="AB255" s="102"/>
      <c r="AC255" s="102"/>
    </row>
    <row r="256" spans="1:29" ht="12.75">
      <c r="A256" s="102"/>
      <c r="B256" s="102"/>
      <c r="C256" s="102"/>
      <c r="D256" s="112"/>
      <c r="E256" s="112"/>
      <c r="F256" s="112"/>
      <c r="G256" s="112"/>
      <c r="H256" s="102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2"/>
      <c r="W256" s="102"/>
      <c r="X256" s="102"/>
      <c r="Y256" s="102"/>
      <c r="Z256" s="102"/>
      <c r="AA256" s="102"/>
      <c r="AB256" s="102"/>
      <c r="AC256" s="102"/>
    </row>
    <row r="257" spans="1:29" ht="12.75">
      <c r="A257" s="102"/>
      <c r="B257" s="102"/>
      <c r="C257" s="102"/>
      <c r="D257" s="112"/>
      <c r="E257" s="112"/>
      <c r="F257" s="112"/>
      <c r="G257" s="112"/>
      <c r="H257" s="102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2"/>
      <c r="W257" s="102"/>
      <c r="X257" s="102"/>
      <c r="Y257" s="102"/>
      <c r="Z257" s="102"/>
      <c r="AA257" s="102"/>
      <c r="AB257" s="102"/>
      <c r="AC257" s="102"/>
    </row>
    <row r="258" spans="1:29" ht="12.75">
      <c r="A258" s="102"/>
      <c r="B258" s="102"/>
      <c r="C258" s="102"/>
      <c r="D258" s="112"/>
      <c r="E258" s="112"/>
      <c r="F258" s="112"/>
      <c r="G258" s="112"/>
      <c r="H258" s="102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2"/>
      <c r="W258" s="102"/>
      <c r="X258" s="102"/>
      <c r="Y258" s="102"/>
      <c r="Z258" s="102"/>
      <c r="AA258" s="102"/>
      <c r="AB258" s="102"/>
      <c r="AC258" s="102"/>
    </row>
    <row r="259" spans="1:29" ht="12.75">
      <c r="A259" s="102"/>
      <c r="B259" s="102"/>
      <c r="C259" s="102"/>
      <c r="D259" s="112"/>
      <c r="E259" s="112"/>
      <c r="F259" s="112"/>
      <c r="G259" s="112"/>
      <c r="H259" s="102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2"/>
      <c r="W259" s="102"/>
      <c r="X259" s="102"/>
      <c r="Y259" s="102"/>
      <c r="Z259" s="102"/>
      <c r="AA259" s="102"/>
      <c r="AB259" s="102"/>
      <c r="AC259" s="102"/>
    </row>
    <row r="260" spans="1:29" ht="12.75">
      <c r="A260" s="102"/>
      <c r="B260" s="102"/>
      <c r="C260" s="102"/>
      <c r="D260" s="112"/>
      <c r="E260" s="112"/>
      <c r="F260" s="112"/>
      <c r="G260" s="112"/>
      <c r="H260" s="102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2"/>
      <c r="W260" s="102"/>
      <c r="X260" s="102"/>
      <c r="Y260" s="102"/>
      <c r="Z260" s="102"/>
      <c r="AA260" s="102"/>
      <c r="AB260" s="102"/>
      <c r="AC260" s="102"/>
    </row>
    <row r="261" spans="1:29" ht="12.75">
      <c r="A261" s="102"/>
      <c r="B261" s="102"/>
      <c r="C261" s="102"/>
      <c r="D261" s="112"/>
      <c r="E261" s="112"/>
      <c r="F261" s="112"/>
      <c r="G261" s="112"/>
      <c r="H261" s="102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2"/>
      <c r="W261" s="102"/>
      <c r="X261" s="102"/>
      <c r="Y261" s="102"/>
      <c r="Z261" s="102"/>
      <c r="AA261" s="102"/>
      <c r="AB261" s="102"/>
      <c r="AC261" s="102"/>
    </row>
    <row r="262" spans="1:29" ht="12.75">
      <c r="A262" s="102"/>
      <c r="B262" s="102"/>
      <c r="C262" s="102"/>
      <c r="D262" s="112"/>
      <c r="E262" s="112"/>
      <c r="F262" s="112"/>
      <c r="G262" s="112"/>
      <c r="H262" s="102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2"/>
      <c r="W262" s="102"/>
      <c r="X262" s="102"/>
      <c r="Y262" s="102"/>
      <c r="Z262" s="102"/>
      <c r="AA262" s="102"/>
      <c r="AB262" s="102"/>
      <c r="AC262" s="102"/>
    </row>
    <row r="263" spans="1:29" ht="12.75">
      <c r="A263" s="102"/>
      <c r="B263" s="102"/>
      <c r="C263" s="102"/>
      <c r="D263" s="112"/>
      <c r="E263" s="112"/>
      <c r="F263" s="112"/>
      <c r="G263" s="112"/>
      <c r="H263" s="102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2"/>
      <c r="W263" s="102"/>
      <c r="X263" s="102"/>
      <c r="Y263" s="102"/>
      <c r="Z263" s="102"/>
      <c r="AA263" s="102"/>
      <c r="AB263" s="102"/>
      <c r="AC263" s="102"/>
    </row>
    <row r="264" spans="1:29" ht="12.75">
      <c r="A264" s="102"/>
      <c r="B264" s="102"/>
      <c r="C264" s="102"/>
      <c r="D264" s="112"/>
      <c r="E264" s="112"/>
      <c r="F264" s="112"/>
      <c r="G264" s="112"/>
      <c r="H264" s="102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2"/>
      <c r="W264" s="102"/>
      <c r="X264" s="102"/>
      <c r="Y264" s="102"/>
      <c r="Z264" s="102"/>
      <c r="AA264" s="102"/>
      <c r="AB264" s="102"/>
      <c r="AC264" s="102"/>
    </row>
    <row r="265" spans="1:29" ht="12.75">
      <c r="A265" s="102"/>
      <c r="B265" s="102"/>
      <c r="C265" s="102"/>
      <c r="D265" s="112"/>
      <c r="E265" s="112"/>
      <c r="F265" s="112"/>
      <c r="G265" s="112"/>
      <c r="H265" s="102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2"/>
      <c r="W265" s="102"/>
      <c r="X265" s="102"/>
      <c r="Y265" s="102"/>
      <c r="Z265" s="102"/>
      <c r="AA265" s="102"/>
      <c r="AB265" s="102"/>
      <c r="AC265" s="102"/>
    </row>
    <row r="266" spans="1:29" ht="12.75">
      <c r="A266" s="102"/>
      <c r="B266" s="102"/>
      <c r="C266" s="102"/>
      <c r="D266" s="112"/>
      <c r="E266" s="112"/>
      <c r="F266" s="112"/>
      <c r="G266" s="112"/>
      <c r="H266" s="102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2"/>
      <c r="W266" s="102"/>
      <c r="X266" s="102"/>
      <c r="Y266" s="102"/>
      <c r="Z266" s="102"/>
      <c r="AA266" s="102"/>
      <c r="AB266" s="102"/>
      <c r="AC266" s="102"/>
    </row>
    <row r="267" spans="1:29" ht="12.75">
      <c r="A267" s="102"/>
      <c r="B267" s="102"/>
      <c r="C267" s="102"/>
      <c r="D267" s="112"/>
      <c r="E267" s="112"/>
      <c r="F267" s="112"/>
      <c r="G267" s="112"/>
      <c r="H267" s="102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2"/>
      <c r="W267" s="102"/>
      <c r="X267" s="102"/>
      <c r="Y267" s="102"/>
      <c r="Z267" s="102"/>
      <c r="AA267" s="102"/>
      <c r="AB267" s="102"/>
      <c r="AC267" s="102"/>
    </row>
    <row r="268" spans="1:29" ht="12.75">
      <c r="A268" s="102"/>
      <c r="B268" s="102"/>
      <c r="C268" s="102"/>
      <c r="D268" s="112"/>
      <c r="E268" s="112"/>
      <c r="F268" s="112"/>
      <c r="G268" s="112"/>
      <c r="H268" s="102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2"/>
      <c r="W268" s="102"/>
      <c r="X268" s="102"/>
      <c r="Y268" s="102"/>
      <c r="Z268" s="102"/>
      <c r="AA268" s="102"/>
      <c r="AB268" s="102"/>
      <c r="AC268" s="102"/>
    </row>
    <row r="269" spans="1:29" ht="12.75">
      <c r="A269" s="102"/>
      <c r="B269" s="102"/>
      <c r="C269" s="102"/>
      <c r="D269" s="112"/>
      <c r="E269" s="112"/>
      <c r="F269" s="112"/>
      <c r="G269" s="112"/>
      <c r="H269" s="102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2"/>
      <c r="W269" s="102"/>
      <c r="X269" s="102"/>
      <c r="Y269" s="102"/>
      <c r="Z269" s="102"/>
      <c r="AA269" s="102"/>
      <c r="AB269" s="102"/>
      <c r="AC269" s="102"/>
    </row>
    <row r="270" spans="1:29" ht="12.75">
      <c r="A270" s="102"/>
      <c r="B270" s="102"/>
      <c r="C270" s="102"/>
      <c r="D270" s="112"/>
      <c r="E270" s="112"/>
      <c r="F270" s="112"/>
      <c r="G270" s="112"/>
      <c r="H270" s="102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2"/>
      <c r="W270" s="102"/>
      <c r="X270" s="102"/>
      <c r="Y270" s="102"/>
      <c r="Z270" s="102"/>
      <c r="AA270" s="102"/>
      <c r="AB270" s="102"/>
      <c r="AC270" s="102"/>
    </row>
    <row r="271" spans="1:29" ht="12.75">
      <c r="A271" s="102"/>
      <c r="B271" s="102"/>
      <c r="C271" s="102"/>
      <c r="D271" s="112"/>
      <c r="E271" s="112"/>
      <c r="F271" s="112"/>
      <c r="G271" s="112"/>
      <c r="H271" s="102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2"/>
      <c r="W271" s="102"/>
      <c r="X271" s="102"/>
      <c r="Y271" s="102"/>
      <c r="Z271" s="102"/>
      <c r="AA271" s="102"/>
      <c r="AB271" s="102"/>
      <c r="AC271" s="102"/>
    </row>
    <row r="272" spans="1:29" ht="12.75">
      <c r="A272" s="102"/>
      <c r="B272" s="102"/>
      <c r="C272" s="102"/>
      <c r="D272" s="112"/>
      <c r="E272" s="112"/>
      <c r="F272" s="112"/>
      <c r="G272" s="112"/>
      <c r="H272" s="102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2"/>
      <c r="W272" s="102"/>
      <c r="X272" s="102"/>
      <c r="Y272" s="102"/>
      <c r="Z272" s="102"/>
      <c r="AA272" s="102"/>
      <c r="AB272" s="102"/>
      <c r="AC272" s="102"/>
    </row>
    <row r="273" spans="1:29" ht="12.75">
      <c r="A273" s="102"/>
      <c r="B273" s="102"/>
      <c r="C273" s="102"/>
      <c r="D273" s="112"/>
      <c r="E273" s="112"/>
      <c r="F273" s="112"/>
      <c r="G273" s="112"/>
      <c r="H273" s="102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2"/>
      <c r="W273" s="102"/>
      <c r="X273" s="102"/>
      <c r="Y273" s="102"/>
      <c r="Z273" s="102"/>
      <c r="AA273" s="102"/>
      <c r="AB273" s="102"/>
      <c r="AC273" s="102"/>
    </row>
    <row r="274" spans="1:29" ht="12.75">
      <c r="A274" s="102"/>
      <c r="B274" s="102"/>
      <c r="C274" s="102"/>
      <c r="D274" s="112"/>
      <c r="E274" s="112"/>
      <c r="F274" s="112"/>
      <c r="G274" s="112"/>
      <c r="H274" s="102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2"/>
      <c r="W274" s="102"/>
      <c r="X274" s="102"/>
      <c r="Y274" s="102"/>
      <c r="Z274" s="102"/>
      <c r="AA274" s="102"/>
      <c r="AB274" s="102"/>
      <c r="AC274" s="102"/>
    </row>
    <row r="275" spans="1:29" ht="12.75">
      <c r="A275" s="102"/>
      <c r="B275" s="102"/>
      <c r="C275" s="102"/>
      <c r="D275" s="112"/>
      <c r="E275" s="112"/>
      <c r="F275" s="112"/>
      <c r="G275" s="112"/>
      <c r="H275" s="102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2"/>
      <c r="W275" s="102"/>
      <c r="X275" s="102"/>
      <c r="Y275" s="102"/>
      <c r="Z275" s="102"/>
      <c r="AA275" s="102"/>
      <c r="AB275" s="102"/>
      <c r="AC275" s="102"/>
    </row>
    <row r="276" spans="1:29" ht="12.75">
      <c r="A276" s="102"/>
      <c r="B276" s="102"/>
      <c r="C276" s="102"/>
      <c r="D276" s="112"/>
      <c r="E276" s="112"/>
      <c r="F276" s="112"/>
      <c r="G276" s="112"/>
      <c r="H276" s="102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2"/>
      <c r="W276" s="102"/>
      <c r="X276" s="102"/>
      <c r="Y276" s="102"/>
      <c r="Z276" s="102"/>
      <c r="AA276" s="102"/>
      <c r="AB276" s="102"/>
      <c r="AC276" s="102"/>
    </row>
    <row r="277" spans="1:29" ht="12.75">
      <c r="A277" s="102"/>
      <c r="B277" s="102"/>
      <c r="C277" s="102"/>
      <c r="D277" s="112"/>
      <c r="E277" s="112"/>
      <c r="F277" s="112"/>
      <c r="G277" s="112"/>
      <c r="H277" s="102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2"/>
      <c r="W277" s="102"/>
      <c r="X277" s="102"/>
      <c r="Y277" s="102"/>
      <c r="Z277" s="102"/>
      <c r="AA277" s="102"/>
      <c r="AB277" s="102"/>
      <c r="AC277" s="102"/>
    </row>
    <row r="278" spans="1:29" ht="12.75">
      <c r="A278" s="102"/>
      <c r="B278" s="102"/>
      <c r="C278" s="102"/>
      <c r="D278" s="112"/>
      <c r="E278" s="112"/>
      <c r="F278" s="112"/>
      <c r="G278" s="112"/>
      <c r="H278" s="102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2"/>
      <c r="W278" s="102"/>
      <c r="X278" s="102"/>
      <c r="Y278" s="102"/>
      <c r="Z278" s="102"/>
      <c r="AA278" s="102"/>
      <c r="AB278" s="102"/>
      <c r="AC278" s="102"/>
    </row>
    <row r="279" spans="1:29" ht="12.75">
      <c r="A279" s="102"/>
      <c r="B279" s="102"/>
      <c r="C279" s="102"/>
      <c r="D279" s="112"/>
      <c r="E279" s="112"/>
      <c r="F279" s="112"/>
      <c r="G279" s="112"/>
      <c r="H279" s="102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2"/>
      <c r="W279" s="102"/>
      <c r="X279" s="102"/>
      <c r="Y279" s="102"/>
      <c r="Z279" s="102"/>
      <c r="AA279" s="102"/>
      <c r="AB279" s="102"/>
      <c r="AC279" s="102"/>
    </row>
    <row r="280" spans="1:29" ht="12.75">
      <c r="A280" s="102"/>
      <c r="B280" s="102"/>
      <c r="C280" s="102"/>
      <c r="D280" s="112"/>
      <c r="E280" s="112"/>
      <c r="F280" s="112"/>
      <c r="G280" s="112"/>
      <c r="H280" s="102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2"/>
      <c r="W280" s="102"/>
      <c r="X280" s="102"/>
      <c r="Y280" s="102"/>
      <c r="Z280" s="102"/>
      <c r="AA280" s="102"/>
      <c r="AB280" s="102"/>
      <c r="AC280" s="102"/>
    </row>
    <row r="281" spans="1:29" ht="12.75">
      <c r="A281" s="102"/>
      <c r="B281" s="102"/>
      <c r="C281" s="102"/>
      <c r="D281" s="112"/>
      <c r="E281" s="112"/>
      <c r="F281" s="112"/>
      <c r="G281" s="112"/>
      <c r="H281" s="102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2"/>
      <c r="W281" s="102"/>
      <c r="X281" s="102"/>
      <c r="Y281" s="102"/>
      <c r="Z281" s="102"/>
      <c r="AA281" s="102"/>
      <c r="AB281" s="102"/>
      <c r="AC281" s="102"/>
    </row>
    <row r="282" spans="1:29" ht="12.75">
      <c r="A282" s="102"/>
      <c r="B282" s="102"/>
      <c r="C282" s="102"/>
      <c r="D282" s="112"/>
      <c r="E282" s="112"/>
      <c r="F282" s="112"/>
      <c r="G282" s="112"/>
      <c r="H282" s="102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2"/>
      <c r="W282" s="102"/>
      <c r="X282" s="102"/>
      <c r="Y282" s="102"/>
      <c r="Z282" s="102"/>
      <c r="AA282" s="102"/>
      <c r="AB282" s="102"/>
      <c r="AC282" s="102"/>
    </row>
    <row r="283" spans="1:29" ht="12.75">
      <c r="A283" s="102"/>
      <c r="B283" s="102"/>
      <c r="C283" s="102"/>
      <c r="D283" s="112"/>
      <c r="E283" s="112"/>
      <c r="F283" s="112"/>
      <c r="G283" s="112"/>
      <c r="H283" s="102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2"/>
      <c r="W283" s="102"/>
      <c r="X283" s="102"/>
      <c r="Y283" s="102"/>
      <c r="Z283" s="102"/>
      <c r="AA283" s="102"/>
      <c r="AB283" s="102"/>
      <c r="AC283" s="102"/>
    </row>
    <row r="284" spans="1:29" ht="12.75">
      <c r="A284" s="102"/>
      <c r="B284" s="102"/>
      <c r="C284" s="102"/>
      <c r="D284" s="112"/>
      <c r="E284" s="112"/>
      <c r="F284" s="112"/>
      <c r="G284" s="112"/>
      <c r="H284" s="102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2"/>
      <c r="W284" s="102"/>
      <c r="X284" s="102"/>
      <c r="Y284" s="102"/>
      <c r="Z284" s="102"/>
      <c r="AA284" s="102"/>
      <c r="AB284" s="102"/>
      <c r="AC284" s="102"/>
    </row>
    <row r="285" spans="1:29" ht="12.75">
      <c r="A285" s="102"/>
      <c r="B285" s="102"/>
      <c r="C285" s="102"/>
      <c r="D285" s="112"/>
      <c r="E285" s="112"/>
      <c r="F285" s="112"/>
      <c r="G285" s="112"/>
      <c r="H285" s="102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2"/>
      <c r="W285" s="102"/>
      <c r="X285" s="102"/>
      <c r="Y285" s="102"/>
      <c r="Z285" s="102"/>
      <c r="AA285" s="102"/>
      <c r="AB285" s="102"/>
      <c r="AC285" s="102"/>
    </row>
    <row r="286" spans="1:29" ht="12.75">
      <c r="A286" s="102"/>
      <c r="B286" s="102"/>
      <c r="C286" s="102"/>
      <c r="D286" s="112"/>
      <c r="E286" s="112"/>
      <c r="F286" s="112"/>
      <c r="G286" s="112"/>
      <c r="H286" s="102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2"/>
      <c r="W286" s="102"/>
      <c r="X286" s="102"/>
      <c r="Y286" s="102"/>
      <c r="Z286" s="102"/>
      <c r="AA286" s="102"/>
      <c r="AB286" s="102"/>
      <c r="AC286" s="102"/>
    </row>
    <row r="287" spans="1:29" ht="12.75">
      <c r="A287" s="102"/>
      <c r="B287" s="102"/>
      <c r="C287" s="102"/>
      <c r="D287" s="112"/>
      <c r="E287" s="112"/>
      <c r="F287" s="112"/>
      <c r="G287" s="112"/>
      <c r="H287" s="102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2"/>
      <c r="W287" s="102"/>
      <c r="X287" s="102"/>
      <c r="Y287" s="102"/>
      <c r="Z287" s="102"/>
      <c r="AA287" s="102"/>
      <c r="AB287" s="102"/>
      <c r="AC287" s="102"/>
    </row>
    <row r="288" spans="1:29" ht="12.75">
      <c r="A288" s="102"/>
      <c r="B288" s="102"/>
      <c r="C288" s="102"/>
      <c r="D288" s="112"/>
      <c r="E288" s="112"/>
      <c r="F288" s="112"/>
      <c r="G288" s="112"/>
      <c r="H288" s="102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2"/>
      <c r="W288" s="102"/>
      <c r="X288" s="102"/>
      <c r="Y288" s="102"/>
      <c r="Z288" s="102"/>
      <c r="AA288" s="102"/>
      <c r="AB288" s="102"/>
      <c r="AC288" s="102"/>
    </row>
    <row r="289" spans="1:29" ht="12.75">
      <c r="A289" s="102"/>
      <c r="B289" s="102"/>
      <c r="C289" s="102"/>
      <c r="D289" s="112"/>
      <c r="E289" s="112"/>
      <c r="F289" s="112"/>
      <c r="G289" s="112"/>
      <c r="H289" s="102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2"/>
      <c r="W289" s="102"/>
      <c r="X289" s="102"/>
      <c r="Y289" s="102"/>
      <c r="Z289" s="102"/>
      <c r="AA289" s="102"/>
      <c r="AB289" s="102"/>
      <c r="AC289" s="102"/>
    </row>
    <row r="290" spans="1:29" ht="12.75">
      <c r="A290" s="102"/>
      <c r="B290" s="102"/>
      <c r="C290" s="102"/>
      <c r="D290" s="112"/>
      <c r="E290" s="112"/>
      <c r="F290" s="112"/>
      <c r="G290" s="112"/>
      <c r="H290" s="102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2"/>
      <c r="W290" s="102"/>
      <c r="X290" s="102"/>
      <c r="Y290" s="102"/>
      <c r="Z290" s="102"/>
      <c r="AA290" s="102"/>
      <c r="AB290" s="102"/>
      <c r="AC290" s="102"/>
    </row>
    <row r="291" spans="1:29" ht="12.75">
      <c r="A291" s="102"/>
      <c r="B291" s="102"/>
      <c r="C291" s="102"/>
      <c r="D291" s="112"/>
      <c r="E291" s="112"/>
      <c r="F291" s="112"/>
      <c r="G291" s="112"/>
      <c r="H291" s="102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2"/>
      <c r="W291" s="102"/>
      <c r="X291" s="102"/>
      <c r="Y291" s="102"/>
      <c r="Z291" s="102"/>
      <c r="AA291" s="102"/>
      <c r="AB291" s="102"/>
      <c r="AC291" s="102"/>
    </row>
    <row r="292" spans="1:29" ht="12.75">
      <c r="A292" s="102"/>
      <c r="B292" s="102"/>
      <c r="C292" s="102"/>
      <c r="D292" s="112"/>
      <c r="E292" s="112"/>
      <c r="F292" s="112"/>
      <c r="G292" s="112"/>
      <c r="H292" s="102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2"/>
      <c r="W292" s="102"/>
      <c r="X292" s="102"/>
      <c r="Y292" s="102"/>
      <c r="Z292" s="102"/>
      <c r="AA292" s="102"/>
      <c r="AB292" s="102"/>
      <c r="AC292" s="102"/>
    </row>
    <row r="293" spans="1:29" ht="12.75">
      <c r="A293" s="102"/>
      <c r="B293" s="102"/>
      <c r="C293" s="102"/>
      <c r="D293" s="112"/>
      <c r="E293" s="112"/>
      <c r="F293" s="112"/>
      <c r="G293" s="112"/>
      <c r="H293" s="102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2"/>
      <c r="W293" s="102"/>
      <c r="X293" s="102"/>
      <c r="Y293" s="102"/>
      <c r="Z293" s="102"/>
      <c r="AA293" s="102"/>
      <c r="AB293" s="102"/>
      <c r="AC293" s="102"/>
    </row>
    <row r="294" spans="1:29" ht="12.75">
      <c r="A294" s="102"/>
      <c r="B294" s="102"/>
      <c r="C294" s="102"/>
      <c r="D294" s="112"/>
      <c r="E294" s="112"/>
      <c r="F294" s="112"/>
      <c r="G294" s="112"/>
      <c r="H294" s="102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2"/>
      <c r="W294" s="102"/>
      <c r="X294" s="102"/>
      <c r="Y294" s="102"/>
      <c r="Z294" s="102"/>
      <c r="AA294" s="102"/>
      <c r="AB294" s="102"/>
      <c r="AC294" s="102"/>
    </row>
  </sheetData>
  <sheetProtection/>
  <mergeCells count="12">
    <mergeCell ref="A93:B93"/>
    <mergeCell ref="A89:C89"/>
    <mergeCell ref="A90:C90"/>
    <mergeCell ref="A88:C88"/>
    <mergeCell ref="D2:E2"/>
    <mergeCell ref="D3:E3"/>
    <mergeCell ref="A85:C85"/>
    <mergeCell ref="A86:C86"/>
    <mergeCell ref="A87:C87"/>
    <mergeCell ref="A80:C80"/>
    <mergeCell ref="A81:C81"/>
    <mergeCell ref="A82:C82"/>
  </mergeCells>
  <printOptions horizontalCentered="1" verticalCentered="1"/>
  <pageMargins left="0.28" right="0.27" top="0.16" bottom="0.18" header="0.23" footer="0.19"/>
  <pageSetup fitToHeight="1" fitToWidth="1" horizontalDpi="600" verticalDpi="600" orientation="landscape" paperSize="5" scale="60" r:id="rId3"/>
  <rowBreaks count="1" manualBreakCount="1">
    <brk id="55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="85" zoomScaleNormal="85" zoomScalePageLayoutView="0" workbookViewId="0" topLeftCell="A1">
      <pane xSplit="1" ySplit="4" topLeftCell="B5" activePane="bottomRight" state="split"/>
      <selection pane="topLeft" activeCell="A1" sqref="A1"/>
      <selection pane="topRight" activeCell="B1" sqref="B1"/>
      <selection pane="bottomLeft" activeCell="A6" sqref="A6"/>
      <selection pane="bottomRight" activeCell="B20" sqref="B20"/>
      <selection pane="topLeft" activeCell="V30" sqref="V30"/>
    </sheetView>
  </sheetViews>
  <sheetFormatPr defaultColWidth="9.00390625" defaultRowHeight="15.75"/>
  <cols>
    <col min="1" max="1" width="24.875" style="0" customWidth="1"/>
    <col min="2" max="2" width="7.625" style="0" customWidth="1"/>
    <col min="3" max="3" width="8.25390625" style="0" customWidth="1"/>
    <col min="4" max="4" width="8.50390625" style="0" customWidth="1"/>
    <col min="5" max="5" width="8.25390625" style="0" customWidth="1"/>
    <col min="6" max="6" width="3.75390625" style="0" customWidth="1"/>
    <col min="7" max="7" width="7.375" style="0" customWidth="1"/>
    <col min="8" max="9" width="7.625" style="0" customWidth="1"/>
    <col min="10" max="10" width="7.125" style="0" customWidth="1"/>
    <col min="11" max="11" width="3.875" style="0" customWidth="1"/>
    <col min="12" max="14" width="11.375" style="0" customWidth="1"/>
  </cols>
  <sheetData>
    <row r="1" spans="1:10" ht="15.75">
      <c r="A1" s="84" t="str">
        <f>+'Input Tab'!A1</f>
        <v>Project Name</v>
      </c>
      <c r="B1" s="84" t="s">
        <v>132</v>
      </c>
      <c r="C1" s="60"/>
      <c r="E1" s="60"/>
      <c r="F1" s="60"/>
      <c r="G1" s="60"/>
      <c r="H1" s="60"/>
      <c r="I1" s="60"/>
      <c r="J1" s="60"/>
    </row>
    <row r="2" spans="1:10" ht="15.75">
      <c r="A2" s="61" t="s">
        <v>45</v>
      </c>
      <c r="B2" s="59">
        <f>+'Input Tab'!B6</f>
        <v>5</v>
      </c>
      <c r="C2" s="59"/>
      <c r="D2" s="59"/>
      <c r="E2" s="63"/>
      <c r="F2" s="60"/>
      <c r="G2" s="59"/>
      <c r="H2" s="59"/>
      <c r="I2" s="59"/>
      <c r="J2" s="63"/>
    </row>
    <row r="3" spans="2:14" ht="15.75">
      <c r="B3" s="393" t="s">
        <v>93</v>
      </c>
      <c r="C3" s="393"/>
      <c r="D3" s="393"/>
      <c r="E3" s="394"/>
      <c r="G3" s="395" t="s">
        <v>92</v>
      </c>
      <c r="H3" s="393"/>
      <c r="I3" s="393"/>
      <c r="J3" s="394"/>
      <c r="L3" s="395" t="s">
        <v>136</v>
      </c>
      <c r="M3" s="393"/>
      <c r="N3" s="394"/>
    </row>
    <row r="4" spans="1:14" ht="83.25" customHeight="1">
      <c r="A4" s="64" t="s">
        <v>46</v>
      </c>
      <c r="B4" s="65" t="str">
        <f>'Input Tab'!B8</f>
        <v>2008
Audited</v>
      </c>
      <c r="C4" s="65" t="str">
        <f>'Input Tab'!C8</f>
        <v>2009
Audited</v>
      </c>
      <c r="D4" s="65" t="str">
        <f>'Input Tab'!D8</f>
        <v>2010 Year End or Audit</v>
      </c>
      <c r="E4" s="91" t="str">
        <f>'Input Tab'!F8</f>
        <v>2011 Annualized based on Yr to Date</v>
      </c>
      <c r="G4" s="66" t="str">
        <f>B4</f>
        <v>2008
Audited</v>
      </c>
      <c r="H4" s="66" t="str">
        <f>C4</f>
        <v>2009
Audited</v>
      </c>
      <c r="I4" s="66" t="str">
        <f>D4</f>
        <v>2010 Year End or Audit</v>
      </c>
      <c r="J4" s="66" t="str">
        <f>E4</f>
        <v>2011 Annualized based on Yr to Date</v>
      </c>
      <c r="L4" s="66" t="s">
        <v>133</v>
      </c>
      <c r="M4" s="66" t="s">
        <v>134</v>
      </c>
      <c r="N4" s="66" t="s">
        <v>135</v>
      </c>
    </row>
    <row r="5" spans="1:14" ht="15.75">
      <c r="A5" s="439" t="s">
        <v>44</v>
      </c>
      <c r="B5" s="68">
        <f>'Input Tab'!B29</f>
        <v>0</v>
      </c>
      <c r="C5" s="68">
        <f>'Input Tab'!C29</f>
        <v>0</v>
      </c>
      <c r="D5" s="68">
        <f>'Input Tab'!D29</f>
        <v>0</v>
      </c>
      <c r="E5" s="68">
        <f>'Input Tab'!F29</f>
        <v>0</v>
      </c>
      <c r="G5" s="441">
        <f>B5/'Input Tab'!$B$6</f>
        <v>0</v>
      </c>
      <c r="H5" s="441">
        <f>C5/'Input Tab'!$B$6</f>
        <v>0</v>
      </c>
      <c r="I5" s="441">
        <f>D5/'Input Tab'!$B$6</f>
        <v>0</v>
      </c>
      <c r="J5" s="441">
        <f>E5/'Input Tab'!$B$6</f>
        <v>0</v>
      </c>
      <c r="L5" s="446" t="e">
        <f>(C5-B5)/B5</f>
        <v>#DIV/0!</v>
      </c>
      <c r="M5" s="446" t="e">
        <f>(D5-C5)/C5</f>
        <v>#DIV/0!</v>
      </c>
      <c r="N5" s="446" t="e">
        <f>(E5-D5)/D5</f>
        <v>#DIV/0!</v>
      </c>
    </row>
    <row r="6" spans="1:15" ht="15.75">
      <c r="A6" s="440" t="s">
        <v>69</v>
      </c>
      <c r="B6" s="68">
        <f>'Input Tab'!B26</f>
        <v>0</v>
      </c>
      <c r="C6" s="68">
        <f>'Input Tab'!C26</f>
        <v>0</v>
      </c>
      <c r="D6" s="68">
        <f>'Input Tab'!D26</f>
        <v>0</v>
      </c>
      <c r="E6" s="68">
        <f>'Input Tab'!F26</f>
        <v>0</v>
      </c>
      <c r="G6" s="441">
        <f>B6/'Input Tab'!$B$6</f>
        <v>0</v>
      </c>
      <c r="H6" s="441">
        <f>C6/'Input Tab'!$B$6</f>
        <v>0</v>
      </c>
      <c r="I6" s="441">
        <f>D6/'Input Tab'!$B$6</f>
        <v>0</v>
      </c>
      <c r="J6" s="441">
        <f>E6/'Input Tab'!$B$6</f>
        <v>0</v>
      </c>
      <c r="L6" s="446" t="e">
        <f>(C6-B6)/B6</f>
        <v>#DIV/0!</v>
      </c>
      <c r="M6" s="446" t="e">
        <f>(D6-C6)/C6</f>
        <v>#DIV/0!</v>
      </c>
      <c r="N6" s="446" t="e">
        <f>(E6-D6)/D6</f>
        <v>#DIV/0!</v>
      </c>
      <c r="O6" s="71"/>
    </row>
    <row r="7" spans="1:15" ht="15.75">
      <c r="A7" s="440" t="s">
        <v>70</v>
      </c>
      <c r="B7" s="68">
        <f>'Input Tab'!B25</f>
        <v>0</v>
      </c>
      <c r="C7" s="68">
        <f>'Input Tab'!C25</f>
        <v>0</v>
      </c>
      <c r="D7" s="68">
        <f>'Input Tab'!D25</f>
        <v>0</v>
      </c>
      <c r="E7" s="68">
        <f>'Input Tab'!F25</f>
        <v>0</v>
      </c>
      <c r="F7" s="89"/>
      <c r="G7" s="441">
        <f>B7/'Input Tab'!$B$6</f>
        <v>0</v>
      </c>
      <c r="H7" s="441">
        <f>C7/'Input Tab'!$B$6</f>
        <v>0</v>
      </c>
      <c r="I7" s="441">
        <f>D7/'Input Tab'!$B$6</f>
        <v>0</v>
      </c>
      <c r="J7" s="441">
        <f>E7/'Input Tab'!$B$6</f>
        <v>0</v>
      </c>
      <c r="K7" s="89"/>
      <c r="L7" s="446" t="e">
        <f>(C7-B7)/B7</f>
        <v>#DIV/0!</v>
      </c>
      <c r="M7" s="446" t="e">
        <f>(D7-C7)/C7</f>
        <v>#DIV/0!</v>
      </c>
      <c r="N7" s="446" t="e">
        <f>(E7-D7)/D7</f>
        <v>#DIV/0!</v>
      </c>
      <c r="O7" s="71"/>
    </row>
    <row r="8" spans="1:14" ht="15.75">
      <c r="A8" s="439" t="s">
        <v>47</v>
      </c>
      <c r="B8" s="68">
        <f>'Input Tab'!B40+'Input Tab'!B41+'Input Tab'!B42+'Input Tab'!B43</f>
        <v>0</v>
      </c>
      <c r="C8" s="68">
        <f>'Input Tab'!C40+'Input Tab'!C41+'Input Tab'!C42+'Input Tab'!C43</f>
        <v>0</v>
      </c>
      <c r="D8" s="68">
        <f>'Input Tab'!D40+'Input Tab'!D41+'Input Tab'!D42+'Input Tab'!D43</f>
        <v>0</v>
      </c>
      <c r="E8" s="68">
        <f>'Input Tab'!F40+'Input Tab'!F41+'Input Tab'!F42+'Input Tab'!F43</f>
        <v>0</v>
      </c>
      <c r="F8" s="89"/>
      <c r="G8" s="441">
        <f>B8/'Input Tab'!$B$6</f>
        <v>0</v>
      </c>
      <c r="H8" s="441">
        <f>C8/'Input Tab'!$B$6</f>
        <v>0</v>
      </c>
      <c r="I8" s="441">
        <f>D8/'Input Tab'!$B$6</f>
        <v>0</v>
      </c>
      <c r="J8" s="441">
        <f>E8/'Input Tab'!$B$6</f>
        <v>0</v>
      </c>
      <c r="K8" s="89"/>
      <c r="L8" s="446" t="e">
        <f>(C8-B8)/B8</f>
        <v>#DIV/0!</v>
      </c>
      <c r="M8" s="446" t="e">
        <f>(D8-C8)/C8</f>
        <v>#DIV/0!</v>
      </c>
      <c r="N8" s="446" t="e">
        <f>(E8-D8)/D8</f>
        <v>#DIV/0!</v>
      </c>
    </row>
    <row r="9" spans="1:14" ht="15.75">
      <c r="A9" s="431" t="s">
        <v>68</v>
      </c>
      <c r="B9" s="432">
        <f>'Input Tab'!B71*'Input Tab'!$B$6</f>
        <v>0</v>
      </c>
      <c r="C9" s="432">
        <f>'Input Tab'!C71*'Input Tab'!$B$6</f>
        <v>0</v>
      </c>
      <c r="D9" s="432">
        <f>'Input Tab'!D71*'Input Tab'!$B$6</f>
        <v>0</v>
      </c>
      <c r="E9" s="432">
        <f>'Input Tab'!F71*'Input Tab'!$B$6</f>
        <v>0</v>
      </c>
      <c r="F9" s="433"/>
      <c r="G9" s="442">
        <f>B9/'Input Tab'!$B$6</f>
        <v>0</v>
      </c>
      <c r="H9" s="442">
        <f>C9/'Input Tab'!$B$6</f>
        <v>0</v>
      </c>
      <c r="I9" s="442">
        <f>D9/'Input Tab'!$B$6</f>
        <v>0</v>
      </c>
      <c r="J9" s="442">
        <f>E9/'Input Tab'!$B$6</f>
        <v>0</v>
      </c>
      <c r="K9" s="89"/>
      <c r="L9" s="446" t="e">
        <f>(C9-B9)/B9</f>
        <v>#DIV/0!</v>
      </c>
      <c r="M9" s="446" t="e">
        <f>(D9-C9)/C9</f>
        <v>#DIV/0!</v>
      </c>
      <c r="N9" s="446" t="e">
        <f>(E9-D9)/D9</f>
        <v>#DIV/0!</v>
      </c>
    </row>
    <row r="10" spans="1:14" ht="15.75">
      <c r="A10" s="435" t="s">
        <v>112</v>
      </c>
      <c r="B10" s="432">
        <f>+'Input Tab'!B32</f>
        <v>0</v>
      </c>
      <c r="C10" s="432">
        <f>+'Input Tab'!C32</f>
        <v>0</v>
      </c>
      <c r="D10" s="432">
        <f>+'Input Tab'!D32</f>
        <v>0</v>
      </c>
      <c r="E10" s="432">
        <f>+'Input Tab'!F32</f>
        <v>0</v>
      </c>
      <c r="F10" s="433"/>
      <c r="G10" s="442">
        <f>B10/'Input Tab'!$B$6</f>
        <v>0</v>
      </c>
      <c r="H10" s="442">
        <f>C10/'Input Tab'!$B$6</f>
        <v>0</v>
      </c>
      <c r="I10" s="442">
        <f>D10/'Input Tab'!$B$6</f>
        <v>0</v>
      </c>
      <c r="J10" s="442">
        <f>E10/'Input Tab'!$B$6</f>
        <v>0</v>
      </c>
      <c r="K10" s="89"/>
      <c r="L10" s="446" t="e">
        <f>(C10-B10)/B10</f>
        <v>#DIV/0!</v>
      </c>
      <c r="M10" s="446" t="e">
        <f>(D10-C10)/C10</f>
        <v>#DIV/0!</v>
      </c>
      <c r="N10" s="446" t="e">
        <f>(E10-D10)/D10</f>
        <v>#DIV/0!</v>
      </c>
    </row>
    <row r="11" spans="1:14" ht="15.75">
      <c r="A11" s="431" t="s">
        <v>53</v>
      </c>
      <c r="B11" s="432">
        <f>'Input Tab'!B31</f>
        <v>0</v>
      </c>
      <c r="C11" s="432">
        <f>'Input Tab'!C31</f>
        <v>0</v>
      </c>
      <c r="D11" s="432">
        <f>'Input Tab'!D31</f>
        <v>0</v>
      </c>
      <c r="E11" s="432">
        <f>'Input Tab'!F31</f>
        <v>0</v>
      </c>
      <c r="F11" s="433"/>
      <c r="G11" s="442">
        <f>B11/'Input Tab'!$B$6</f>
        <v>0</v>
      </c>
      <c r="H11" s="442">
        <f>C11/'Input Tab'!$B$6</f>
        <v>0</v>
      </c>
      <c r="I11" s="442">
        <f>D11/'Input Tab'!$B$6</f>
        <v>0</v>
      </c>
      <c r="J11" s="442">
        <f>E11/'Input Tab'!$B$6</f>
        <v>0</v>
      </c>
      <c r="K11" s="89"/>
      <c r="L11" s="446" t="e">
        <f>(C11-B11)/B11</f>
        <v>#DIV/0!</v>
      </c>
      <c r="M11" s="446" t="e">
        <f>(D11-C11)/C11</f>
        <v>#DIV/0!</v>
      </c>
      <c r="N11" s="446" t="e">
        <f>(E11-D11)/D11</f>
        <v>#DIV/0!</v>
      </c>
    </row>
    <row r="12" spans="1:14" ht="15.75">
      <c r="A12" s="431" t="s">
        <v>54</v>
      </c>
      <c r="B12" s="432">
        <f>'Input Tab'!B27+'Input Tab'!B28</f>
        <v>0</v>
      </c>
      <c r="C12" s="432">
        <f>'Input Tab'!C27+'Input Tab'!C28</f>
        <v>0</v>
      </c>
      <c r="D12" s="432">
        <f>'Input Tab'!D27+'Input Tab'!D28</f>
        <v>0</v>
      </c>
      <c r="E12" s="432">
        <f>'Input Tab'!F27+'Input Tab'!F28</f>
        <v>0</v>
      </c>
      <c r="F12" s="433"/>
      <c r="G12" s="442">
        <f>B12/'Input Tab'!$B$6</f>
        <v>0</v>
      </c>
      <c r="H12" s="442">
        <f>C12/'Input Tab'!$B$6</f>
        <v>0</v>
      </c>
      <c r="I12" s="442">
        <f>D12/'Input Tab'!$B$6</f>
        <v>0</v>
      </c>
      <c r="J12" s="442">
        <f>E12/'Input Tab'!$B$6</f>
        <v>0</v>
      </c>
      <c r="K12" s="89"/>
      <c r="L12" s="446" t="e">
        <f>(C12-B12)/B12</f>
        <v>#DIV/0!</v>
      </c>
      <c r="M12" s="446" t="e">
        <f>(D12-C12)/C12</f>
        <v>#DIV/0!</v>
      </c>
      <c r="N12" s="446" t="e">
        <f>(E12-D12)/D12</f>
        <v>#DIV/0!</v>
      </c>
    </row>
    <row r="13" spans="1:14" ht="15.75">
      <c r="A13" s="435" t="s">
        <v>108</v>
      </c>
      <c r="B13" s="436">
        <f>+'Input Tab'!B30</f>
        <v>0</v>
      </c>
      <c r="C13" s="436">
        <f>+'Input Tab'!C30</f>
        <v>0</v>
      </c>
      <c r="D13" s="436">
        <f>+'Input Tab'!D30</f>
        <v>0</v>
      </c>
      <c r="E13" s="436">
        <f>+'Input Tab'!F30</f>
        <v>0</v>
      </c>
      <c r="F13" s="433"/>
      <c r="G13" s="442">
        <f>B13/'Input Tab'!$B$6</f>
        <v>0</v>
      </c>
      <c r="H13" s="442">
        <f>C13/'Input Tab'!$B$6</f>
        <v>0</v>
      </c>
      <c r="I13" s="442">
        <f>D13/'Input Tab'!$B$6</f>
        <v>0</v>
      </c>
      <c r="J13" s="442">
        <f>E13/'Input Tab'!$B$6</f>
        <v>0</v>
      </c>
      <c r="K13" s="89"/>
      <c r="L13" s="446" t="e">
        <f>(C13-B13)/B13</f>
        <v>#DIV/0!</v>
      </c>
      <c r="M13" s="446" t="e">
        <f>(D13-C13)/C13</f>
        <v>#DIV/0!</v>
      </c>
      <c r="N13" s="446" t="e">
        <f>(E13-D13)/D13</f>
        <v>#DIV/0!</v>
      </c>
    </row>
    <row r="14" spans="1:14" ht="15.75">
      <c r="A14" s="431" t="s">
        <v>55</v>
      </c>
      <c r="B14" s="436">
        <f>+'Input Tab'!B46</f>
        <v>0</v>
      </c>
      <c r="C14" s="436">
        <f>+'Input Tab'!C46</f>
        <v>0</v>
      </c>
      <c r="D14" s="436">
        <f>+'Input Tab'!D46</f>
        <v>0</v>
      </c>
      <c r="E14" s="436">
        <f>+'Input Tab'!F46</f>
        <v>0</v>
      </c>
      <c r="F14" s="434"/>
      <c r="G14" s="442">
        <f>B14/'Input Tab'!$B$6</f>
        <v>0</v>
      </c>
      <c r="H14" s="442">
        <f>C14/'Input Tab'!$B$6</f>
        <v>0</v>
      </c>
      <c r="I14" s="442">
        <f>D14/'Input Tab'!$B$6</f>
        <v>0</v>
      </c>
      <c r="J14" s="442">
        <f>E14/'Input Tab'!$B$6</f>
        <v>0</v>
      </c>
      <c r="K14" s="89"/>
      <c r="L14" s="446" t="e">
        <f>(C14-B14)/B14</f>
        <v>#DIV/0!</v>
      </c>
      <c r="M14" s="446" t="e">
        <f>(D14-C14)/C14</f>
        <v>#DIV/0!</v>
      </c>
      <c r="N14" s="446" t="e">
        <f>(E14-D14)/D14</f>
        <v>#DIV/0!</v>
      </c>
    </row>
    <row r="15" spans="1:14" ht="15.75">
      <c r="A15" s="435" t="s">
        <v>43</v>
      </c>
      <c r="B15" s="432">
        <f>+'Input Tab'!B44</f>
        <v>0</v>
      </c>
      <c r="C15" s="432">
        <f>+'Input Tab'!C44</f>
        <v>0</v>
      </c>
      <c r="D15" s="432">
        <f>+'Input Tab'!D44</f>
        <v>0</v>
      </c>
      <c r="E15" s="432">
        <f>+'Input Tab'!F44</f>
        <v>0</v>
      </c>
      <c r="F15" s="433"/>
      <c r="G15" s="442">
        <f>B15/'Input Tab'!$B$6</f>
        <v>0</v>
      </c>
      <c r="H15" s="442">
        <f>C15/'Input Tab'!$B$6</f>
        <v>0</v>
      </c>
      <c r="I15" s="442">
        <f>D15/'Input Tab'!$B$6</f>
        <v>0</v>
      </c>
      <c r="J15" s="442">
        <f>E15/'Input Tab'!$B$6</f>
        <v>0</v>
      </c>
      <c r="K15" s="89"/>
      <c r="L15" s="446" t="e">
        <f>(C15-B15)/B15</f>
        <v>#DIV/0!</v>
      </c>
      <c r="M15" s="446" t="e">
        <f>(D15-C15)/C15</f>
        <v>#DIV/0!</v>
      </c>
      <c r="N15" s="446" t="e">
        <f>(E15-D15)/D15</f>
        <v>#DIV/0!</v>
      </c>
    </row>
    <row r="16" spans="1:14" ht="15.75">
      <c r="A16" s="435" t="s">
        <v>60</v>
      </c>
      <c r="B16" s="432">
        <f>+'Input Tab'!B45</f>
        <v>0</v>
      </c>
      <c r="C16" s="432">
        <f>+'Input Tab'!C45</f>
        <v>0</v>
      </c>
      <c r="D16" s="432">
        <f>+'Input Tab'!D45</f>
        <v>0</v>
      </c>
      <c r="E16" s="432">
        <f>+'Input Tab'!F45</f>
        <v>0</v>
      </c>
      <c r="F16" s="433"/>
      <c r="G16" s="442">
        <f>B16/'Input Tab'!$B$6</f>
        <v>0</v>
      </c>
      <c r="H16" s="442">
        <f>C16/'Input Tab'!$B$6</f>
        <v>0</v>
      </c>
      <c r="I16" s="442">
        <f>D16/'Input Tab'!$B$6</f>
        <v>0</v>
      </c>
      <c r="J16" s="442">
        <f>E16/'Input Tab'!$B$6</f>
        <v>0</v>
      </c>
      <c r="K16" s="89"/>
      <c r="L16" s="446" t="e">
        <f>(C16-B16)/B16</f>
        <v>#DIV/0!</v>
      </c>
      <c r="M16" s="446" t="e">
        <f>(D16-C16)/C16</f>
        <v>#DIV/0!</v>
      </c>
      <c r="N16" s="446" t="e">
        <f>(E16-D16)/D16</f>
        <v>#DIV/0!</v>
      </c>
    </row>
    <row r="17" spans="1:14" ht="15.75">
      <c r="A17" s="435" t="s">
        <v>131</v>
      </c>
      <c r="B17" s="432">
        <f>+SUM('Input Tab'!B47:B52)</f>
        <v>0</v>
      </c>
      <c r="C17" s="432">
        <f>+SUM('Input Tab'!C47:C52)</f>
        <v>0</v>
      </c>
      <c r="D17" s="432">
        <f>+SUM('Input Tab'!D47:D52)</f>
        <v>0</v>
      </c>
      <c r="E17" s="432">
        <f>+SUM('Input Tab'!F47:F52)</f>
        <v>0</v>
      </c>
      <c r="F17" s="433"/>
      <c r="G17" s="442">
        <f>B17/'Input Tab'!$B$6</f>
        <v>0</v>
      </c>
      <c r="H17" s="442">
        <f>C17/'Input Tab'!$B$6</f>
        <v>0</v>
      </c>
      <c r="I17" s="442">
        <f>D17/'Input Tab'!$B$6</f>
        <v>0</v>
      </c>
      <c r="J17" s="442">
        <f>E17/'Input Tab'!$B$6</f>
        <v>0</v>
      </c>
      <c r="K17" s="89"/>
      <c r="L17" s="446" t="e">
        <f>(C17-B17)/B17</f>
        <v>#DIV/0!</v>
      </c>
      <c r="M17" s="446" t="e">
        <f>(D17-C17)/C17</f>
        <v>#DIV/0!</v>
      </c>
      <c r="N17" s="446" t="e">
        <f>(E17-D17)/D17</f>
        <v>#DIV/0!</v>
      </c>
    </row>
    <row r="18" spans="1:14" ht="15.75">
      <c r="A18" s="69" t="s">
        <v>48</v>
      </c>
      <c r="B18" s="70">
        <f>'Input Tab'!B53</f>
        <v>0</v>
      </c>
      <c r="C18" s="70">
        <f>'Input Tab'!C53</f>
        <v>0</v>
      </c>
      <c r="D18" s="70">
        <f>'Input Tab'!D53</f>
        <v>0</v>
      </c>
      <c r="E18" s="70">
        <f>SUM(E5:E17)</f>
        <v>0</v>
      </c>
      <c r="F18" s="90"/>
      <c r="G18" s="443">
        <f>B18/'Input Tab'!$B$6</f>
        <v>0</v>
      </c>
      <c r="H18" s="443">
        <f>C18/'Input Tab'!$B$6</f>
        <v>0</v>
      </c>
      <c r="I18" s="443">
        <f>D18/'Input Tab'!$B$6</f>
        <v>0</v>
      </c>
      <c r="J18" s="443">
        <f>E18/'Input Tab'!$B$6</f>
        <v>0</v>
      </c>
      <c r="K18" s="72"/>
      <c r="L18" s="447" t="e">
        <f>(C18-B18)/B18</f>
        <v>#DIV/0!</v>
      </c>
      <c r="M18" s="447" t="e">
        <f>(D18-C18)/C18</f>
        <v>#DIV/0!</v>
      </c>
      <c r="N18" s="447" t="e">
        <f>(E18-D18)/D18</f>
        <v>#DIV/0!</v>
      </c>
    </row>
    <row r="19" spans="1:14" ht="15.75" customHeight="1">
      <c r="A19" s="67"/>
      <c r="B19" s="68"/>
      <c r="C19" s="68"/>
      <c r="D19" s="68"/>
      <c r="E19" s="68"/>
      <c r="G19" s="68"/>
      <c r="H19" s="68"/>
      <c r="I19" s="68"/>
      <c r="J19" s="68"/>
      <c r="K19" s="89"/>
      <c r="L19" s="446"/>
      <c r="M19" s="446"/>
      <c r="N19" s="446"/>
    </row>
    <row r="20" spans="1:14" ht="15.75">
      <c r="A20" s="88" t="s">
        <v>90</v>
      </c>
      <c r="B20" s="68">
        <f>'Input Tab'!B13</f>
        <v>0</v>
      </c>
      <c r="C20" s="68">
        <f>'Input Tab'!C13</f>
        <v>0</v>
      </c>
      <c r="D20" s="68">
        <f>'Input Tab'!D13</f>
        <v>0</v>
      </c>
      <c r="E20" s="68">
        <f>'Input Tab'!F13</f>
        <v>0</v>
      </c>
      <c r="G20" s="94"/>
      <c r="H20" s="94"/>
      <c r="I20" s="94"/>
      <c r="J20" s="94"/>
      <c r="K20" s="89"/>
      <c r="L20" s="446"/>
      <c r="M20" s="446"/>
      <c r="N20" s="446"/>
    </row>
    <row r="21" spans="1:14" ht="15.75">
      <c r="A21" s="88" t="s">
        <v>91</v>
      </c>
      <c r="B21" s="68">
        <f>'Input Tab'!B21</f>
        <v>0</v>
      </c>
      <c r="C21" s="68">
        <f>'Input Tab'!C21</f>
        <v>0</v>
      </c>
      <c r="D21" s="68">
        <f>'Input Tab'!D21</f>
        <v>0</v>
      </c>
      <c r="E21" s="68">
        <f>'Input Tab'!F21</f>
        <v>0</v>
      </c>
      <c r="G21" s="94"/>
      <c r="H21" s="94"/>
      <c r="I21" s="94"/>
      <c r="J21" s="94"/>
      <c r="K21" s="89"/>
      <c r="L21" s="446"/>
      <c r="M21" s="446"/>
      <c r="N21" s="446"/>
    </row>
    <row r="22" spans="1:14" ht="15.75">
      <c r="A22" s="67" t="s">
        <v>42</v>
      </c>
      <c r="B22" s="68">
        <f>'Input Tab'!B55</f>
        <v>0</v>
      </c>
      <c r="C22" s="68">
        <f>'Input Tab'!C55</f>
        <v>0</v>
      </c>
      <c r="D22" s="68">
        <f>'Input Tab'!D55</f>
        <v>0</v>
      </c>
      <c r="E22" s="68">
        <f>'Input Tab'!F55</f>
        <v>0</v>
      </c>
      <c r="G22" s="94"/>
      <c r="H22" s="94"/>
      <c r="I22" s="94"/>
      <c r="J22" s="94"/>
      <c r="K22" s="89"/>
      <c r="L22" s="446"/>
      <c r="M22" s="446"/>
      <c r="N22" s="446"/>
    </row>
    <row r="23" spans="1:14" ht="15.75">
      <c r="A23" s="67" t="s">
        <v>56</v>
      </c>
      <c r="B23" s="68">
        <f>'Input Tab'!B57</f>
        <v>0</v>
      </c>
      <c r="C23" s="68">
        <f>'Input Tab'!C57</f>
        <v>0</v>
      </c>
      <c r="D23" s="68">
        <f>'Input Tab'!D57</f>
        <v>0</v>
      </c>
      <c r="E23" s="68">
        <f>'Input Tab'!F57</f>
        <v>0</v>
      </c>
      <c r="G23" s="94"/>
      <c r="H23" s="94"/>
      <c r="I23" s="94"/>
      <c r="J23" s="94"/>
      <c r="K23" s="89"/>
      <c r="L23" s="446"/>
      <c r="M23" s="446"/>
      <c r="N23" s="446"/>
    </row>
    <row r="24" spans="1:14" ht="15.75">
      <c r="A24" s="67" t="s">
        <v>49</v>
      </c>
      <c r="B24" s="73" t="e">
        <f>B22/B23</f>
        <v>#DIV/0!</v>
      </c>
      <c r="C24" s="73" t="e">
        <f>C22/C23</f>
        <v>#DIV/0!</v>
      </c>
      <c r="D24" s="73" t="e">
        <f>D22/D23</f>
        <v>#DIV/0!</v>
      </c>
      <c r="E24" s="73" t="e">
        <f>E22/E23</f>
        <v>#DIV/0!</v>
      </c>
      <c r="G24" s="94"/>
      <c r="H24" s="94"/>
      <c r="I24" s="94"/>
      <c r="J24" s="94"/>
      <c r="K24" s="89"/>
      <c r="L24" s="446"/>
      <c r="M24" s="446"/>
      <c r="N24" s="446"/>
    </row>
    <row r="25" spans="1:14" ht="9.75" customHeight="1">
      <c r="A25" s="67"/>
      <c r="B25" s="67"/>
      <c r="C25" s="67"/>
      <c r="D25" s="68"/>
      <c r="E25" s="67"/>
      <c r="G25" s="94" t="s">
        <v>7</v>
      </c>
      <c r="H25" s="94" t="s">
        <v>7</v>
      </c>
      <c r="I25" s="94" t="s">
        <v>7</v>
      </c>
      <c r="J25" s="94" t="s">
        <v>7</v>
      </c>
      <c r="K25" s="89"/>
      <c r="L25" s="446" t="s">
        <v>7</v>
      </c>
      <c r="M25" s="446" t="s">
        <v>7</v>
      </c>
      <c r="N25" s="446" t="s">
        <v>7</v>
      </c>
    </row>
    <row r="26" spans="1:14" ht="15.75">
      <c r="A26" s="74" t="s">
        <v>50</v>
      </c>
      <c r="B26" s="67"/>
      <c r="C26" s="67"/>
      <c r="D26" s="68"/>
      <c r="E26" s="67"/>
      <c r="G26" s="68" t="s">
        <v>7</v>
      </c>
      <c r="H26" s="68" t="s">
        <v>7</v>
      </c>
      <c r="I26" s="68" t="s">
        <v>7</v>
      </c>
      <c r="J26" s="68" t="s">
        <v>7</v>
      </c>
      <c r="K26" s="89"/>
      <c r="L26" s="446" t="s">
        <v>7</v>
      </c>
      <c r="M26" s="446" t="s">
        <v>7</v>
      </c>
      <c r="N26" s="446" t="s">
        <v>7</v>
      </c>
    </row>
    <row r="27" spans="1:14" ht="15.75">
      <c r="A27" s="67" t="str">
        <f>'Input Tab'!A61</f>
        <v>Investor Service Fee</v>
      </c>
      <c r="B27" s="68">
        <f>'Input Tab'!B61</f>
        <v>0</v>
      </c>
      <c r="C27" s="68">
        <f>'Input Tab'!C61</f>
        <v>0</v>
      </c>
      <c r="D27" s="68">
        <f>'Input Tab'!D61</f>
        <v>0</v>
      </c>
      <c r="E27" s="68">
        <f>'Input Tab'!F61</f>
        <v>0</v>
      </c>
      <c r="G27" s="92">
        <f>B27/'Input Tab'!$B$6</f>
        <v>0</v>
      </c>
      <c r="H27" s="92">
        <f>C27/'Input Tab'!$B$6</f>
        <v>0</v>
      </c>
      <c r="I27" s="92">
        <f>D27/'Input Tab'!$B$6</f>
        <v>0</v>
      </c>
      <c r="J27" s="92">
        <f>E27/'Input Tab'!$B$6</f>
        <v>0</v>
      </c>
      <c r="K27" s="89"/>
      <c r="L27" s="446" t="e">
        <f aca="true" t="shared" si="0" ref="L27:N29">(C27-B27)/B27</f>
        <v>#DIV/0!</v>
      </c>
      <c r="M27" s="446" t="e">
        <f t="shared" si="0"/>
        <v>#DIV/0!</v>
      </c>
      <c r="N27" s="446" t="e">
        <f t="shared" si="0"/>
        <v>#DIV/0!</v>
      </c>
    </row>
    <row r="28" spans="1:14" ht="15.75">
      <c r="A28" s="67" t="str">
        <f>'Input Tab'!A62</f>
        <v>GP Fee</v>
      </c>
      <c r="B28" s="68">
        <f>'Input Tab'!B62</f>
        <v>0</v>
      </c>
      <c r="C28" s="68">
        <f>'Input Tab'!C62</f>
        <v>0</v>
      </c>
      <c r="D28" s="68">
        <f>'Input Tab'!D62</f>
        <v>0</v>
      </c>
      <c r="E28" s="68">
        <f>'Input Tab'!F62</f>
        <v>0</v>
      </c>
      <c r="G28" s="92">
        <f>B28/'Input Tab'!$B$6</f>
        <v>0</v>
      </c>
      <c r="H28" s="92">
        <f>C28/'Input Tab'!$B$6</f>
        <v>0</v>
      </c>
      <c r="I28" s="92">
        <f>D28/'Input Tab'!$B$6</f>
        <v>0</v>
      </c>
      <c r="J28" s="92">
        <f>E28/'Input Tab'!$B$6</f>
        <v>0</v>
      </c>
      <c r="K28" s="89"/>
      <c r="L28" s="446" t="e">
        <f t="shared" si="0"/>
        <v>#DIV/0!</v>
      </c>
      <c r="M28" s="446" t="e">
        <f t="shared" si="0"/>
        <v>#DIV/0!</v>
      </c>
      <c r="N28" s="446" t="e">
        <f t="shared" si="0"/>
        <v>#DIV/0!</v>
      </c>
    </row>
    <row r="29" spans="1:14" ht="15.75">
      <c r="A29" s="69" t="s">
        <v>51</v>
      </c>
      <c r="B29" s="70">
        <f>B18+B27+B28</f>
        <v>0</v>
      </c>
      <c r="C29" s="70">
        <f>C18+C27+C28</f>
        <v>0</v>
      </c>
      <c r="D29" s="70">
        <f>D18+D27+D28</f>
        <v>0</v>
      </c>
      <c r="E29" s="70">
        <f>E18+E27+E28</f>
        <v>0</v>
      </c>
      <c r="F29" s="71"/>
      <c r="G29" s="444">
        <f>B29/'Input Tab'!$B$6</f>
        <v>0</v>
      </c>
      <c r="H29" s="444">
        <f>C29/'Input Tab'!$B$6</f>
        <v>0</v>
      </c>
      <c r="I29" s="444">
        <f>D29/'Input Tab'!$B$6</f>
        <v>0</v>
      </c>
      <c r="J29" s="444">
        <f>E29/'Input Tab'!$B$6</f>
        <v>0</v>
      </c>
      <c r="K29" s="445"/>
      <c r="L29" s="447" t="e">
        <f>(C29-B29)/B29</f>
        <v>#DIV/0!</v>
      </c>
      <c r="M29" s="447" t="e">
        <f>(D29-C29)/C29</f>
        <v>#DIV/0!</v>
      </c>
      <c r="N29" s="447" t="e">
        <f>(E29-D29)/D29</f>
        <v>#DIV/0!</v>
      </c>
    </row>
    <row r="30" spans="1:14" ht="15.75">
      <c r="A30" s="67" t="s">
        <v>42</v>
      </c>
      <c r="B30" s="68">
        <f>B22-B27-B28</f>
        <v>0</v>
      </c>
      <c r="C30" s="68">
        <f>C22-C27-C28</f>
        <v>0</v>
      </c>
      <c r="D30" s="68">
        <f>D22-D27-D28</f>
        <v>0</v>
      </c>
      <c r="E30" s="68">
        <f>E22-E27-E28</f>
        <v>0</v>
      </c>
      <c r="G30" s="94"/>
      <c r="H30" s="94"/>
      <c r="I30" s="94"/>
      <c r="J30" s="94"/>
      <c r="K30" s="89"/>
      <c r="L30" s="96"/>
      <c r="M30" s="96"/>
      <c r="N30" s="96"/>
    </row>
    <row r="31" spans="1:14" ht="15.75">
      <c r="A31" s="67" t="s">
        <v>52</v>
      </c>
      <c r="B31" s="73" t="e">
        <f>B30/B23</f>
        <v>#DIV/0!</v>
      </c>
      <c r="C31" s="73" t="e">
        <f>C30/C23</f>
        <v>#DIV/0!</v>
      </c>
      <c r="D31" s="73" t="e">
        <f>D30/D23</f>
        <v>#DIV/0!</v>
      </c>
      <c r="E31" s="73" t="e">
        <f>E30/E23</f>
        <v>#DIV/0!</v>
      </c>
      <c r="G31" s="95"/>
      <c r="H31" s="95"/>
      <c r="I31" s="95"/>
      <c r="J31" s="95"/>
      <c r="K31" s="89"/>
      <c r="L31" s="96"/>
      <c r="M31" s="96"/>
      <c r="N31" s="96"/>
    </row>
    <row r="32" spans="1:14" ht="15.75">
      <c r="A32" s="81"/>
      <c r="B32" s="75"/>
      <c r="C32" s="75"/>
      <c r="D32" s="75"/>
      <c r="E32" s="76"/>
      <c r="G32" s="78"/>
      <c r="H32" s="78"/>
      <c r="I32" s="78"/>
      <c r="J32" s="78"/>
      <c r="K32" s="89"/>
      <c r="L32" s="82"/>
      <c r="M32" s="82" t="s">
        <v>7</v>
      </c>
      <c r="N32" s="82"/>
    </row>
    <row r="33" spans="1:14" ht="15.75">
      <c r="A33" s="67" t="s">
        <v>57</v>
      </c>
      <c r="B33" s="86" t="e">
        <f>(B6+B7)/B18</f>
        <v>#DIV/0!</v>
      </c>
      <c r="C33" s="86" t="e">
        <f>(C6+C7)/C18</f>
        <v>#DIV/0!</v>
      </c>
      <c r="D33" s="86" t="e">
        <f>(D6+D7)/D18</f>
        <v>#DIV/0!</v>
      </c>
      <c r="E33" s="87" t="e">
        <f>(E6+E7)/E18</f>
        <v>#DIV/0!</v>
      </c>
      <c r="F33" s="93"/>
      <c r="G33" s="79"/>
      <c r="H33" s="79"/>
      <c r="I33" s="79"/>
      <c r="J33" s="79"/>
      <c r="K33" s="89"/>
      <c r="L33" s="82" t="s">
        <v>7</v>
      </c>
      <c r="M33" s="82" t="s">
        <v>7</v>
      </c>
      <c r="N33" s="82" t="s">
        <v>7</v>
      </c>
    </row>
    <row r="34" spans="1:14" ht="15.75">
      <c r="A34" s="67" t="s">
        <v>58</v>
      </c>
      <c r="B34" s="86" t="e">
        <f>(B9)/B18</f>
        <v>#DIV/0!</v>
      </c>
      <c r="C34" s="86" t="e">
        <f>(C9)/C18</f>
        <v>#DIV/0!</v>
      </c>
      <c r="D34" s="86" t="e">
        <f>(D9)/D18</f>
        <v>#DIV/0!</v>
      </c>
      <c r="E34" s="87" t="e">
        <f>(E9)/E18</f>
        <v>#DIV/0!</v>
      </c>
      <c r="F34" s="93"/>
      <c r="G34" s="79"/>
      <c r="H34" s="79"/>
      <c r="I34" s="79"/>
      <c r="J34" s="79"/>
      <c r="K34" s="89"/>
      <c r="L34" s="82" t="s">
        <v>7</v>
      </c>
      <c r="M34" s="82" t="s">
        <v>7</v>
      </c>
      <c r="N34" s="82" t="s">
        <v>7</v>
      </c>
    </row>
    <row r="35" spans="1:14" ht="15.75">
      <c r="A35" s="80"/>
      <c r="B35" s="77"/>
      <c r="C35" s="77"/>
      <c r="D35" s="77"/>
      <c r="E35" s="77"/>
      <c r="G35" s="75"/>
      <c r="H35" s="75"/>
      <c r="I35" s="75"/>
      <c r="J35" s="76"/>
      <c r="L35" s="83"/>
      <c r="M35" s="83"/>
      <c r="N35" s="83"/>
    </row>
    <row r="36" spans="1:10" ht="15.75">
      <c r="A36" s="62"/>
      <c r="B36" s="79" t="s">
        <v>7</v>
      </c>
      <c r="C36" s="79" t="s">
        <v>7</v>
      </c>
      <c r="D36" s="79"/>
      <c r="E36" s="79" t="s">
        <v>7</v>
      </c>
      <c r="F36" s="79" t="s">
        <v>7</v>
      </c>
      <c r="G36" s="79" t="s">
        <v>7</v>
      </c>
      <c r="H36" s="79" t="s">
        <v>7</v>
      </c>
      <c r="I36" s="79" t="s">
        <v>7</v>
      </c>
      <c r="J36" s="79" t="s">
        <v>7</v>
      </c>
    </row>
    <row r="37" spans="1:10" ht="15.75">
      <c r="A37" s="85" t="s">
        <v>7</v>
      </c>
      <c r="B37" s="62"/>
      <c r="C37" s="62"/>
      <c r="D37" s="62"/>
      <c r="E37" s="62"/>
      <c r="F37" s="62"/>
      <c r="G37" s="62"/>
      <c r="H37" s="62"/>
      <c r="I37" s="85"/>
      <c r="J37" s="62"/>
    </row>
  </sheetData>
  <sheetProtection/>
  <mergeCells count="3">
    <mergeCell ref="B3:E3"/>
    <mergeCell ref="G3:J3"/>
    <mergeCell ref="L3:N3"/>
  </mergeCells>
  <printOptions/>
  <pageMargins left="0.29" right="0.29" top="0.43" bottom="0.67" header="0.34" footer="0.35"/>
  <pageSetup horizontalDpi="600" verticalDpi="600" orientation="landscape" paperSize="5" r:id="rId1"/>
  <headerFooter alignWithMargins="0">
    <oddFooter>&amp;CHousing Development Center&amp;R&amp;D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tabColor indexed="47"/>
    <pageSetUpPr fitToPage="1"/>
  </sheetPr>
  <dimension ref="A1:AF119"/>
  <sheetViews>
    <sheetView zoomScalePageLayoutView="0" workbookViewId="0" topLeftCell="A1">
      <pane ySplit="8" topLeftCell="A57" activePane="bottomLeft" state="split"/>
      <selection pane="topLeft" activeCell="A1" sqref="A1"/>
      <selection pane="bottomLeft" activeCell="A75" sqref="A75:C81"/>
      <selection pane="topLeft" activeCell="A1" sqref="A1"/>
    </sheetView>
  </sheetViews>
  <sheetFormatPr defaultColWidth="8.00390625" defaultRowHeight="15.75"/>
  <cols>
    <col min="1" max="1" width="47.375" style="53" customWidth="1"/>
    <col min="2" max="2" width="7.875" style="53" bestFit="1" customWidth="1"/>
    <col min="3" max="3" width="8.50390625" style="53" bestFit="1" customWidth="1"/>
    <col min="4" max="4" width="10.25390625" style="53" customWidth="1"/>
    <col min="5" max="5" width="10.875" style="54" customWidth="1"/>
    <col min="6" max="6" width="9.625" style="54" customWidth="1"/>
    <col min="7" max="7" width="8.125" style="54" customWidth="1"/>
    <col min="8" max="8" width="8.125" style="53" customWidth="1"/>
    <col min="9" max="21" width="8.125" style="52" customWidth="1"/>
    <col min="22" max="23" width="10.00390625" style="53" bestFit="1" customWidth="1"/>
    <col min="24" max="16384" width="8.00390625" style="53" customWidth="1"/>
  </cols>
  <sheetData>
    <row r="1" spans="1:24" ht="19.5" thickBot="1">
      <c r="A1" s="98" t="str">
        <f>+'Input Tab'!A1</f>
        <v>Project Name</v>
      </c>
      <c r="B1" s="99"/>
      <c r="C1" s="99"/>
      <c r="D1" s="99"/>
      <c r="E1" s="100"/>
      <c r="F1" s="100"/>
      <c r="G1" s="100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2"/>
      <c r="W1" s="102"/>
      <c r="X1" s="102"/>
    </row>
    <row r="2" spans="1:24" ht="27.75" customHeight="1">
      <c r="A2" s="103" t="str">
        <f>'Input Tab'!A2</f>
        <v>Income Escalator</v>
      </c>
      <c r="B2" s="104">
        <f>'Input Tab'!B2</f>
        <v>0.02</v>
      </c>
      <c r="C2" s="105"/>
      <c r="D2" s="392" t="str">
        <f>'Input Tab'!D2:E2</f>
        <v>Repl. Res. Contribution Escalator</v>
      </c>
      <c r="E2" s="392"/>
      <c r="F2" s="107">
        <f>'Input Tab'!F2</f>
        <v>0.03</v>
      </c>
      <c r="G2" s="106"/>
      <c r="H2" s="101"/>
      <c r="I2" s="101"/>
      <c r="J2" s="101" t="s">
        <v>7</v>
      </c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2"/>
      <c r="W2" s="102"/>
      <c r="X2" s="102"/>
    </row>
    <row r="3" spans="1:24" ht="18.75" customHeight="1">
      <c r="A3" s="103" t="str">
        <f>'Input Tab'!A3</f>
        <v>Expense Escalator</v>
      </c>
      <c r="B3" s="104">
        <f>'Input Tab'!B3</f>
        <v>0.03</v>
      </c>
      <c r="C3" s="105"/>
      <c r="D3" s="392" t="str">
        <f>'Input Tab'!D3:E3</f>
        <v>Reserve Interest Escalator</v>
      </c>
      <c r="E3" s="392"/>
      <c r="F3" s="107">
        <f>'Input Tab'!F3</f>
        <v>0.0055</v>
      </c>
      <c r="G3" s="101"/>
      <c r="H3" s="101"/>
      <c r="I3" s="101"/>
      <c r="J3" s="101" t="s">
        <v>7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2"/>
      <c r="W3" s="102"/>
      <c r="X3" s="102"/>
    </row>
    <row r="4" spans="1:24" ht="31.5" customHeight="1">
      <c r="A4" s="108" t="str">
        <f>'Input Tab'!A4</f>
        <v>Additional Expense Escalator 
(e.g. Water/Sewer)</v>
      </c>
      <c r="B4" s="104">
        <f>'Input Tab'!B4</f>
        <v>0</v>
      </c>
      <c r="C4" s="105"/>
      <c r="D4" s="392" t="str">
        <f>'Input Tab'!D4:E4</f>
        <v>Actual YTD Vacancy </v>
      </c>
      <c r="E4" s="392"/>
      <c r="F4" s="298" t="e">
        <f>'Input Tab'!F4</f>
        <v>#DIV/0!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  <c r="W4" s="102"/>
      <c r="X4" s="102"/>
    </row>
    <row r="5" spans="1:24" ht="18.75" customHeight="1">
      <c r="A5" s="103" t="str">
        <f>'Input Tab'!A5</f>
        <v>Projected Vacancy Rate</v>
      </c>
      <c r="B5" s="104">
        <f>'Input Tab'!B5</f>
        <v>0.07</v>
      </c>
      <c r="C5" s="105"/>
      <c r="D5" s="299"/>
      <c r="E5" s="299"/>
      <c r="F5" s="299"/>
      <c r="G5" s="299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2"/>
      <c r="W5" s="102"/>
      <c r="X5" s="102"/>
    </row>
    <row r="6" spans="1:24" ht="18.75" customHeight="1">
      <c r="A6" s="103" t="str">
        <f>'Input Tab'!A6</f>
        <v>Total Units</v>
      </c>
      <c r="B6" s="300">
        <f>'Input Tab'!B6</f>
        <v>5</v>
      </c>
      <c r="C6" s="113"/>
      <c r="D6" s="299"/>
      <c r="E6" s="299"/>
      <c r="F6" s="299"/>
      <c r="G6" s="299" t="s">
        <v>7</v>
      </c>
      <c r="H6" s="115">
        <f>'Input Tab'!H6</f>
        <v>7</v>
      </c>
      <c r="I6" s="301" t="str">
        <f>'Input Tab'!I6</f>
        <v>Insert number of months completed in Current Year</v>
      </c>
      <c r="J6" s="3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2"/>
      <c r="W6" s="102"/>
      <c r="X6" s="102"/>
    </row>
    <row r="7" spans="1:24" ht="13.5" thickBot="1">
      <c r="A7" s="102"/>
      <c r="B7" s="102"/>
      <c r="C7" s="102"/>
      <c r="D7" s="102"/>
      <c r="E7" s="302"/>
      <c r="F7" s="112"/>
      <c r="G7" s="112"/>
      <c r="H7" s="102"/>
      <c r="I7" s="118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2"/>
      <c r="W7" s="102"/>
      <c r="X7" s="102"/>
    </row>
    <row r="8" spans="1:32" s="55" customFormat="1" ht="52.5" customHeight="1" thickBot="1">
      <c r="A8" s="345" t="s">
        <v>23</v>
      </c>
      <c r="B8" s="347" t="str">
        <f>'Input Tab'!B8</f>
        <v>2008
Audited</v>
      </c>
      <c r="C8" s="347" t="str">
        <f>'Input Tab'!C8</f>
        <v>2009
Audited</v>
      </c>
      <c r="D8" s="347" t="str">
        <f>'Input Tab'!D8</f>
        <v>2010 Year End or Audit</v>
      </c>
      <c r="E8" s="347" t="str">
        <f>'Input Tab'!E8</f>
        <v>Year to Date Totals</v>
      </c>
      <c r="F8" s="347" t="str">
        <f>'Input Tab'!F8</f>
        <v>2011 Annualized based on Yr to Date</v>
      </c>
      <c r="G8" s="346">
        <f>'Input Tab'!G8</f>
        <v>2012</v>
      </c>
      <c r="H8" s="303">
        <f>'Input Tab'!H8</f>
        <v>2013</v>
      </c>
      <c r="I8" s="303">
        <f>'Input Tab'!I8</f>
        <v>2014</v>
      </c>
      <c r="J8" s="303">
        <f>'Input Tab'!J8</f>
        <v>2015</v>
      </c>
      <c r="K8" s="303">
        <f>'Input Tab'!K8</f>
        <v>2016</v>
      </c>
      <c r="L8" s="303">
        <f>'Input Tab'!L8</f>
        <v>2017</v>
      </c>
      <c r="M8" s="303">
        <f>'Input Tab'!M8</f>
        <v>2018</v>
      </c>
      <c r="N8" s="303">
        <f>'Input Tab'!N8</f>
        <v>2019</v>
      </c>
      <c r="O8" s="303">
        <f>'Input Tab'!O8</f>
        <v>2020</v>
      </c>
      <c r="P8" s="303">
        <f>'Input Tab'!P8</f>
        <v>2021</v>
      </c>
      <c r="Q8" s="303">
        <f>'Input Tab'!Q8</f>
        <v>2022</v>
      </c>
      <c r="R8" s="303">
        <f>'Input Tab'!R8</f>
        <v>2023</v>
      </c>
      <c r="S8" s="303">
        <f>'Input Tab'!S8</f>
        <v>2024</v>
      </c>
      <c r="T8" s="303">
        <f>'Input Tab'!T8</f>
        <v>2025</v>
      </c>
      <c r="U8" s="119">
        <f>'Input Tab'!U8</f>
        <v>2026</v>
      </c>
      <c r="V8" s="304"/>
      <c r="W8" s="304"/>
      <c r="X8" s="304"/>
      <c r="Y8" s="97"/>
      <c r="Z8" s="97"/>
      <c r="AA8" s="97"/>
      <c r="AB8" s="97"/>
      <c r="AC8" s="97"/>
      <c r="AD8" s="97"/>
      <c r="AE8" s="97"/>
      <c r="AF8" s="97"/>
    </row>
    <row r="9" spans="1:24" ht="12.75">
      <c r="A9" s="353"/>
      <c r="B9" s="360" t="s">
        <v>7</v>
      </c>
      <c r="C9" s="360" t="s">
        <v>7</v>
      </c>
      <c r="D9" s="360" t="s">
        <v>7</v>
      </c>
      <c r="E9" s="229" t="s">
        <v>7</v>
      </c>
      <c r="F9" s="218" t="s">
        <v>7</v>
      </c>
      <c r="G9" s="354" t="s">
        <v>7</v>
      </c>
      <c r="H9" s="263" t="s">
        <v>7</v>
      </c>
      <c r="I9" s="263" t="s">
        <v>7</v>
      </c>
      <c r="J9" s="263" t="s">
        <v>7</v>
      </c>
      <c r="K9" s="263" t="s">
        <v>7</v>
      </c>
      <c r="L9" s="263" t="s">
        <v>7</v>
      </c>
      <c r="M9" s="263" t="s">
        <v>7</v>
      </c>
      <c r="N9" s="263" t="s">
        <v>7</v>
      </c>
      <c r="O9" s="263" t="s">
        <v>7</v>
      </c>
      <c r="P9" s="263" t="s">
        <v>7</v>
      </c>
      <c r="Q9" s="263" t="s">
        <v>7</v>
      </c>
      <c r="R9" s="263" t="s">
        <v>7</v>
      </c>
      <c r="S9" s="263" t="s">
        <v>7</v>
      </c>
      <c r="T9" s="263" t="s">
        <v>7</v>
      </c>
      <c r="U9" s="273" t="s">
        <v>7</v>
      </c>
      <c r="V9" s="123"/>
      <c r="W9" s="102"/>
      <c r="X9" s="102"/>
    </row>
    <row r="10" spans="1:24" ht="12.75">
      <c r="A10" s="219" t="s">
        <v>39</v>
      </c>
      <c r="B10" s="233">
        <f>'Input Tab'!B12</f>
        <v>0</v>
      </c>
      <c r="C10" s="233">
        <f>'Input Tab'!C12</f>
        <v>0</v>
      </c>
      <c r="D10" s="233">
        <f>'Input Tab'!D12</f>
        <v>0</v>
      </c>
      <c r="E10" s="233">
        <f>'Input Tab'!E12</f>
        <v>0</v>
      </c>
      <c r="F10" s="233">
        <f>'Input Tab'!F12</f>
        <v>0</v>
      </c>
      <c r="G10" s="355">
        <f>E10*(1+$B$2)</f>
        <v>0</v>
      </c>
      <c r="H10" s="267">
        <f aca="true" t="shared" si="0" ref="H10:U10">G10*(1+$B$2)</f>
        <v>0</v>
      </c>
      <c r="I10" s="267">
        <f t="shared" si="0"/>
        <v>0</v>
      </c>
      <c r="J10" s="267">
        <f t="shared" si="0"/>
        <v>0</v>
      </c>
      <c r="K10" s="267">
        <f t="shared" si="0"/>
        <v>0</v>
      </c>
      <c r="L10" s="267">
        <f t="shared" si="0"/>
        <v>0</v>
      </c>
      <c r="M10" s="267">
        <f t="shared" si="0"/>
        <v>0</v>
      </c>
      <c r="N10" s="267">
        <f t="shared" si="0"/>
        <v>0</v>
      </c>
      <c r="O10" s="267">
        <f t="shared" si="0"/>
        <v>0</v>
      </c>
      <c r="P10" s="267">
        <f t="shared" si="0"/>
        <v>0</v>
      </c>
      <c r="Q10" s="267">
        <f t="shared" si="0"/>
        <v>0</v>
      </c>
      <c r="R10" s="267">
        <f t="shared" si="0"/>
        <v>0</v>
      </c>
      <c r="S10" s="267">
        <f t="shared" si="0"/>
        <v>0</v>
      </c>
      <c r="T10" s="267">
        <f t="shared" si="0"/>
        <v>0</v>
      </c>
      <c r="U10" s="275">
        <f t="shared" si="0"/>
        <v>0</v>
      </c>
      <c r="V10" s="123"/>
      <c r="W10" s="102"/>
      <c r="X10" s="102"/>
    </row>
    <row r="11" spans="1:24" ht="12.75">
      <c r="A11" s="131" t="str">
        <f>'Input Tab'!A13</f>
        <v>Gross Rental Income</v>
      </c>
      <c r="B11" s="233">
        <f>B10</f>
        <v>0</v>
      </c>
      <c r="C11" s="233">
        <f>C10</f>
        <v>0</v>
      </c>
      <c r="D11" s="233">
        <f>D10</f>
        <v>0</v>
      </c>
      <c r="E11" s="233">
        <f>E10</f>
        <v>0</v>
      </c>
      <c r="F11" s="233">
        <f>F10</f>
        <v>0</v>
      </c>
      <c r="G11" s="356">
        <f aca="true" t="shared" si="1" ref="G11:U11">SUM(G9:G10)</f>
        <v>0</v>
      </c>
      <c r="H11" s="349">
        <f t="shared" si="1"/>
        <v>0</v>
      </c>
      <c r="I11" s="349">
        <f t="shared" si="1"/>
        <v>0</v>
      </c>
      <c r="J11" s="349">
        <f t="shared" si="1"/>
        <v>0</v>
      </c>
      <c r="K11" s="349">
        <f t="shared" si="1"/>
        <v>0</v>
      </c>
      <c r="L11" s="349">
        <f t="shared" si="1"/>
        <v>0</v>
      </c>
      <c r="M11" s="349">
        <f t="shared" si="1"/>
        <v>0</v>
      </c>
      <c r="N11" s="349">
        <f t="shared" si="1"/>
        <v>0</v>
      </c>
      <c r="O11" s="349">
        <f t="shared" si="1"/>
        <v>0</v>
      </c>
      <c r="P11" s="349">
        <f t="shared" si="1"/>
        <v>0</v>
      </c>
      <c r="Q11" s="349">
        <f t="shared" si="1"/>
        <v>0</v>
      </c>
      <c r="R11" s="349">
        <f t="shared" si="1"/>
        <v>0</v>
      </c>
      <c r="S11" s="349">
        <f t="shared" si="1"/>
        <v>0</v>
      </c>
      <c r="T11" s="349">
        <f t="shared" si="1"/>
        <v>0</v>
      </c>
      <c r="U11" s="350">
        <f t="shared" si="1"/>
        <v>0</v>
      </c>
      <c r="V11" s="123"/>
      <c r="W11" s="102"/>
      <c r="X11" s="102"/>
    </row>
    <row r="12" spans="1:24" ht="12.75">
      <c r="A12" s="344" t="str">
        <f>'Input Tab'!A14</f>
        <v> Vacancy Loss</v>
      </c>
      <c r="B12" s="361">
        <f>'Input Tab'!B14</f>
        <v>0</v>
      </c>
      <c r="C12" s="361">
        <f>'Input Tab'!C14</f>
        <v>0</v>
      </c>
      <c r="D12" s="361">
        <f>'Input Tab'!D14</f>
        <v>0</v>
      </c>
      <c r="E12" s="361">
        <f>'Input Tab'!E14</f>
        <v>0</v>
      </c>
      <c r="F12" s="135">
        <f>+E12/$H$6*12</f>
        <v>0</v>
      </c>
      <c r="G12" s="357">
        <f>G11*(-$B$5)</f>
        <v>0</v>
      </c>
      <c r="H12" s="351">
        <f>H11*(-$B$5)</f>
        <v>0</v>
      </c>
      <c r="I12" s="351">
        <f>I11*(-$B$5)</f>
        <v>0</v>
      </c>
      <c r="J12" s="351">
        <f>J11*(-B5)</f>
        <v>0</v>
      </c>
      <c r="K12" s="351">
        <f>K11*(-B5)</f>
        <v>0</v>
      </c>
      <c r="L12" s="351">
        <f>L11*(-B5)</f>
        <v>0</v>
      </c>
      <c r="M12" s="351">
        <f>M11*(-B5)</f>
        <v>0</v>
      </c>
      <c r="N12" s="351">
        <f>N11*(-B5)</f>
        <v>0</v>
      </c>
      <c r="O12" s="351">
        <f>O11*(-B5)</f>
        <v>0</v>
      </c>
      <c r="P12" s="351">
        <f>P11*(-B5)</f>
        <v>0</v>
      </c>
      <c r="Q12" s="351">
        <f>Q11*(-B5)</f>
        <v>0</v>
      </c>
      <c r="R12" s="351">
        <f>R11*(-B5)</f>
        <v>0</v>
      </c>
      <c r="S12" s="351">
        <f>S11*(-B5)</f>
        <v>0</v>
      </c>
      <c r="T12" s="351">
        <f>T11*(-B5)</f>
        <v>0</v>
      </c>
      <c r="U12" s="352">
        <f>U11*(-B5)</f>
        <v>0</v>
      </c>
      <c r="V12" s="123"/>
      <c r="W12" s="102"/>
      <c r="X12" s="102"/>
    </row>
    <row r="13" spans="1:24" ht="12.75" hidden="1">
      <c r="A13" s="124" t="s">
        <v>25</v>
      </c>
      <c r="B13" s="233">
        <f aca="true" t="shared" si="2" ref="B13:U13">SUM(B12:B12)</f>
        <v>0</v>
      </c>
      <c r="C13" s="233">
        <f t="shared" si="2"/>
        <v>0</v>
      </c>
      <c r="D13" s="233">
        <f t="shared" si="2"/>
        <v>0</v>
      </c>
      <c r="E13" s="305">
        <f t="shared" si="2"/>
        <v>0</v>
      </c>
      <c r="F13" s="230">
        <f t="shared" si="2"/>
        <v>0</v>
      </c>
      <c r="G13" s="358">
        <f t="shared" si="2"/>
        <v>0</v>
      </c>
      <c r="H13" s="269">
        <f t="shared" si="2"/>
        <v>0</v>
      </c>
      <c r="I13" s="269">
        <f t="shared" si="2"/>
        <v>0</v>
      </c>
      <c r="J13" s="269">
        <f t="shared" si="2"/>
        <v>0</v>
      </c>
      <c r="K13" s="269">
        <f t="shared" si="2"/>
        <v>0</v>
      </c>
      <c r="L13" s="269">
        <f t="shared" si="2"/>
        <v>0</v>
      </c>
      <c r="M13" s="269">
        <f t="shared" si="2"/>
        <v>0</v>
      </c>
      <c r="N13" s="269">
        <f t="shared" si="2"/>
        <v>0</v>
      </c>
      <c r="O13" s="269">
        <f t="shared" si="2"/>
        <v>0</v>
      </c>
      <c r="P13" s="269">
        <f t="shared" si="2"/>
        <v>0</v>
      </c>
      <c r="Q13" s="269">
        <f t="shared" si="2"/>
        <v>0</v>
      </c>
      <c r="R13" s="269">
        <f t="shared" si="2"/>
        <v>0</v>
      </c>
      <c r="S13" s="269">
        <f t="shared" si="2"/>
        <v>0</v>
      </c>
      <c r="T13" s="269">
        <f t="shared" si="2"/>
        <v>0</v>
      </c>
      <c r="U13" s="276">
        <f t="shared" si="2"/>
        <v>0</v>
      </c>
      <c r="V13" s="123"/>
      <c r="W13" s="102"/>
      <c r="X13" s="102"/>
    </row>
    <row r="14" spans="1:24" ht="12.75">
      <c r="A14" s="131" t="str">
        <f>'Input Tab'!A15</f>
        <v>Net Rental Income</v>
      </c>
      <c r="B14" s="233">
        <f>B11+B13</f>
        <v>0</v>
      </c>
      <c r="C14" s="233">
        <f>C11+C13</f>
        <v>0</v>
      </c>
      <c r="D14" s="306">
        <f>D11+D13</f>
        <v>0</v>
      </c>
      <c r="E14" s="306">
        <f>E11+E13</f>
        <v>0</v>
      </c>
      <c r="F14" s="306">
        <f>F11+F13</f>
        <v>0</v>
      </c>
      <c r="G14" s="359">
        <f aca="true" t="shared" si="3" ref="G14:U14">+G11+G13</f>
        <v>0</v>
      </c>
      <c r="H14" s="265">
        <f t="shared" si="3"/>
        <v>0</v>
      </c>
      <c r="I14" s="265">
        <f t="shared" si="3"/>
        <v>0</v>
      </c>
      <c r="J14" s="265">
        <f t="shared" si="3"/>
        <v>0</v>
      </c>
      <c r="K14" s="265">
        <f t="shared" si="3"/>
        <v>0</v>
      </c>
      <c r="L14" s="265">
        <f t="shared" si="3"/>
        <v>0</v>
      </c>
      <c r="M14" s="265">
        <f t="shared" si="3"/>
        <v>0</v>
      </c>
      <c r="N14" s="265">
        <f t="shared" si="3"/>
        <v>0</v>
      </c>
      <c r="O14" s="265">
        <f t="shared" si="3"/>
        <v>0</v>
      </c>
      <c r="P14" s="265">
        <f t="shared" si="3"/>
        <v>0</v>
      </c>
      <c r="Q14" s="265">
        <f t="shared" si="3"/>
        <v>0</v>
      </c>
      <c r="R14" s="265">
        <f t="shared" si="3"/>
        <v>0</v>
      </c>
      <c r="S14" s="265">
        <f t="shared" si="3"/>
        <v>0</v>
      </c>
      <c r="T14" s="265">
        <f t="shared" si="3"/>
        <v>0</v>
      </c>
      <c r="U14" s="274">
        <f t="shared" si="3"/>
        <v>0</v>
      </c>
      <c r="V14" s="123"/>
      <c r="W14" s="102"/>
      <c r="X14" s="102"/>
    </row>
    <row r="15" spans="1:24" ht="12.75">
      <c r="A15" s="307" t="str">
        <f>'Input Tab'!A16</f>
        <v>Commercial Net Income</v>
      </c>
      <c r="B15" s="361" t="str">
        <f>'Input Tab'!B16</f>
        <v> </v>
      </c>
      <c r="C15" s="361" t="str">
        <f>'Input Tab'!C16</f>
        <v> </v>
      </c>
      <c r="D15" s="361">
        <f>'Input Tab'!D16</f>
        <v>0</v>
      </c>
      <c r="E15" s="361">
        <f>'Input Tab'!E16</f>
        <v>0</v>
      </c>
      <c r="F15" s="230">
        <f>+E15/$H$6*12</f>
        <v>0</v>
      </c>
      <c r="G15" s="355">
        <f>E15*(1+$B$2)</f>
        <v>0</v>
      </c>
      <c r="H15" s="267">
        <f aca="true" t="shared" si="4" ref="H15:U15">G15*(1+$B$2)</f>
        <v>0</v>
      </c>
      <c r="I15" s="267">
        <f t="shared" si="4"/>
        <v>0</v>
      </c>
      <c r="J15" s="267">
        <f t="shared" si="4"/>
        <v>0</v>
      </c>
      <c r="K15" s="267">
        <f t="shared" si="4"/>
        <v>0</v>
      </c>
      <c r="L15" s="267">
        <f t="shared" si="4"/>
        <v>0</v>
      </c>
      <c r="M15" s="267">
        <f t="shared" si="4"/>
        <v>0</v>
      </c>
      <c r="N15" s="267">
        <f t="shared" si="4"/>
        <v>0</v>
      </c>
      <c r="O15" s="267">
        <f t="shared" si="4"/>
        <v>0</v>
      </c>
      <c r="P15" s="267">
        <f t="shared" si="4"/>
        <v>0</v>
      </c>
      <c r="Q15" s="267">
        <f t="shared" si="4"/>
        <v>0</v>
      </c>
      <c r="R15" s="267">
        <f t="shared" si="4"/>
        <v>0</v>
      </c>
      <c r="S15" s="267">
        <f t="shared" si="4"/>
        <v>0</v>
      </c>
      <c r="T15" s="267">
        <f t="shared" si="4"/>
        <v>0</v>
      </c>
      <c r="U15" s="275">
        <f t="shared" si="4"/>
        <v>0</v>
      </c>
      <c r="V15" s="123"/>
      <c r="W15" s="102"/>
      <c r="X15" s="102"/>
    </row>
    <row r="16" spans="1:24" ht="12.75">
      <c r="A16" s="307" t="str">
        <f>'Input Tab'!A17</f>
        <v>Subsidy Income (see Instructions)</v>
      </c>
      <c r="B16" s="361" t="str">
        <f>'Input Tab'!B17</f>
        <v> </v>
      </c>
      <c r="C16" s="361" t="str">
        <f>'Input Tab'!C17</f>
        <v> </v>
      </c>
      <c r="D16" s="361">
        <f>'Input Tab'!D17</f>
        <v>0</v>
      </c>
      <c r="E16" s="361">
        <f>'Input Tab'!E17</f>
        <v>0</v>
      </c>
      <c r="F16" s="230">
        <f>+E16/$H$6*12</f>
        <v>0</v>
      </c>
      <c r="G16" s="355">
        <f>E16*(1+$B$2)</f>
        <v>0</v>
      </c>
      <c r="H16" s="267">
        <f aca="true" t="shared" si="5" ref="H16:U16">G16*(1+$B$2)</f>
        <v>0</v>
      </c>
      <c r="I16" s="267">
        <f t="shared" si="5"/>
        <v>0</v>
      </c>
      <c r="J16" s="267">
        <f t="shared" si="5"/>
        <v>0</v>
      </c>
      <c r="K16" s="267">
        <f t="shared" si="5"/>
        <v>0</v>
      </c>
      <c r="L16" s="267">
        <f t="shared" si="5"/>
        <v>0</v>
      </c>
      <c r="M16" s="267">
        <f t="shared" si="5"/>
        <v>0</v>
      </c>
      <c r="N16" s="267">
        <f t="shared" si="5"/>
        <v>0</v>
      </c>
      <c r="O16" s="267">
        <f t="shared" si="5"/>
        <v>0</v>
      </c>
      <c r="P16" s="267">
        <f t="shared" si="5"/>
        <v>0</v>
      </c>
      <c r="Q16" s="267">
        <f t="shared" si="5"/>
        <v>0</v>
      </c>
      <c r="R16" s="267">
        <f t="shared" si="5"/>
        <v>0</v>
      </c>
      <c r="S16" s="267">
        <f t="shared" si="5"/>
        <v>0</v>
      </c>
      <c r="T16" s="267">
        <f t="shared" si="5"/>
        <v>0</v>
      </c>
      <c r="U16" s="275">
        <f t="shared" si="5"/>
        <v>0</v>
      </c>
      <c r="V16" s="123"/>
      <c r="W16" s="102"/>
      <c r="X16" s="102"/>
    </row>
    <row r="17" spans="1:24" ht="12.75">
      <c r="A17" s="307" t="str">
        <f>'Input Tab'!A18</f>
        <v>Tenant Assistance Payments</v>
      </c>
      <c r="B17" s="361">
        <f>'Input Tab'!B18</f>
        <v>0</v>
      </c>
      <c r="C17" s="361" t="str">
        <f>'Input Tab'!C18</f>
        <v> </v>
      </c>
      <c r="D17" s="361">
        <f>'Input Tab'!D18</f>
        <v>0</v>
      </c>
      <c r="E17" s="361">
        <f>'Input Tab'!E18</f>
        <v>0</v>
      </c>
      <c r="F17" s="230">
        <f>+E17/$H$6*12</f>
        <v>0</v>
      </c>
      <c r="G17" s="355">
        <f>E17*(1+$B$2)</f>
        <v>0</v>
      </c>
      <c r="H17" s="267">
        <f aca="true" t="shared" si="6" ref="H17:U17">G17*(1+$B$2)</f>
        <v>0</v>
      </c>
      <c r="I17" s="267">
        <f t="shared" si="6"/>
        <v>0</v>
      </c>
      <c r="J17" s="267">
        <f t="shared" si="6"/>
        <v>0</v>
      </c>
      <c r="K17" s="267">
        <f t="shared" si="6"/>
        <v>0</v>
      </c>
      <c r="L17" s="267">
        <f t="shared" si="6"/>
        <v>0</v>
      </c>
      <c r="M17" s="267">
        <f t="shared" si="6"/>
        <v>0</v>
      </c>
      <c r="N17" s="267">
        <f t="shared" si="6"/>
        <v>0</v>
      </c>
      <c r="O17" s="267">
        <f t="shared" si="6"/>
        <v>0</v>
      </c>
      <c r="P17" s="267">
        <f t="shared" si="6"/>
        <v>0</v>
      </c>
      <c r="Q17" s="267">
        <f t="shared" si="6"/>
        <v>0</v>
      </c>
      <c r="R17" s="267">
        <f t="shared" si="6"/>
        <v>0</v>
      </c>
      <c r="S17" s="267">
        <f t="shared" si="6"/>
        <v>0</v>
      </c>
      <c r="T17" s="267">
        <f t="shared" si="6"/>
        <v>0</v>
      </c>
      <c r="U17" s="275">
        <f t="shared" si="6"/>
        <v>0</v>
      </c>
      <c r="V17" s="123"/>
      <c r="W17" s="102"/>
      <c r="X17" s="102"/>
    </row>
    <row r="18" spans="1:24" ht="12.75">
      <c r="A18" s="307" t="str">
        <f>'Input Tab'!A19</f>
        <v>SHQ Units Expense Reimbursement</v>
      </c>
      <c r="B18" s="361">
        <f>'Input Tab'!B19</f>
        <v>0</v>
      </c>
      <c r="C18" s="361" t="str">
        <f>'Input Tab'!C19</f>
        <v> </v>
      </c>
      <c r="D18" s="361">
        <f>'Input Tab'!D19</f>
        <v>0</v>
      </c>
      <c r="E18" s="361">
        <f>'Input Tab'!E19</f>
        <v>0</v>
      </c>
      <c r="F18" s="230">
        <f>+E18/$H$6*12</f>
        <v>0</v>
      </c>
      <c r="G18" s="355">
        <f>E18*(1+$B$2)</f>
        <v>0</v>
      </c>
      <c r="H18" s="267">
        <f aca="true" t="shared" si="7" ref="H18:U18">G18*(1+$B$2)</f>
        <v>0</v>
      </c>
      <c r="I18" s="267">
        <f t="shared" si="7"/>
        <v>0</v>
      </c>
      <c r="J18" s="267">
        <f t="shared" si="7"/>
        <v>0</v>
      </c>
      <c r="K18" s="267">
        <f t="shared" si="7"/>
        <v>0</v>
      </c>
      <c r="L18" s="267">
        <f t="shared" si="7"/>
        <v>0</v>
      </c>
      <c r="M18" s="267">
        <f t="shared" si="7"/>
        <v>0</v>
      </c>
      <c r="N18" s="267">
        <f t="shared" si="7"/>
        <v>0</v>
      </c>
      <c r="O18" s="267">
        <f t="shared" si="7"/>
        <v>0</v>
      </c>
      <c r="P18" s="267">
        <f t="shared" si="7"/>
        <v>0</v>
      </c>
      <c r="Q18" s="267">
        <f t="shared" si="7"/>
        <v>0</v>
      </c>
      <c r="R18" s="267">
        <f t="shared" si="7"/>
        <v>0</v>
      </c>
      <c r="S18" s="267">
        <f t="shared" si="7"/>
        <v>0</v>
      </c>
      <c r="T18" s="267">
        <f t="shared" si="7"/>
        <v>0</v>
      </c>
      <c r="U18" s="275">
        <f t="shared" si="7"/>
        <v>0</v>
      </c>
      <c r="V18" s="123"/>
      <c r="W18" s="102"/>
      <c r="X18" s="102"/>
    </row>
    <row r="19" spans="1:24" ht="12.75">
      <c r="A19" s="131" t="str">
        <f>'Input Tab'!A20</f>
        <v>Subtotal</v>
      </c>
      <c r="B19" s="361">
        <f>'Input Tab'!B20</f>
        <v>0</v>
      </c>
      <c r="C19" s="361">
        <f>'Input Tab'!C20</f>
        <v>0</v>
      </c>
      <c r="D19" s="361">
        <f>'Input Tab'!D20</f>
        <v>0</v>
      </c>
      <c r="E19" s="361">
        <f>'Input Tab'!E20</f>
        <v>0</v>
      </c>
      <c r="F19" s="230">
        <f>+E19/$H$6*12</f>
        <v>0</v>
      </c>
      <c r="G19" s="355">
        <f>E19*(1+$B$2)</f>
        <v>0</v>
      </c>
      <c r="H19" s="267">
        <f aca="true" t="shared" si="8" ref="H19:U19">G19*(1+$B$2)</f>
        <v>0</v>
      </c>
      <c r="I19" s="267">
        <f t="shared" si="8"/>
        <v>0</v>
      </c>
      <c r="J19" s="267">
        <f t="shared" si="8"/>
        <v>0</v>
      </c>
      <c r="K19" s="267">
        <f t="shared" si="8"/>
        <v>0</v>
      </c>
      <c r="L19" s="267">
        <f t="shared" si="8"/>
        <v>0</v>
      </c>
      <c r="M19" s="267">
        <f t="shared" si="8"/>
        <v>0</v>
      </c>
      <c r="N19" s="267">
        <f t="shared" si="8"/>
        <v>0</v>
      </c>
      <c r="O19" s="267">
        <f t="shared" si="8"/>
        <v>0</v>
      </c>
      <c r="P19" s="267">
        <f t="shared" si="8"/>
        <v>0</v>
      </c>
      <c r="Q19" s="267">
        <f t="shared" si="8"/>
        <v>0</v>
      </c>
      <c r="R19" s="267">
        <f t="shared" si="8"/>
        <v>0</v>
      </c>
      <c r="S19" s="267">
        <f t="shared" si="8"/>
        <v>0</v>
      </c>
      <c r="T19" s="267">
        <f t="shared" si="8"/>
        <v>0</v>
      </c>
      <c r="U19" s="275">
        <f t="shared" si="8"/>
        <v>0</v>
      </c>
      <c r="V19" s="123"/>
      <c r="W19" s="102"/>
      <c r="X19" s="102"/>
    </row>
    <row r="20" spans="1:24" s="56" customFormat="1" ht="12.75">
      <c r="A20" s="131" t="str">
        <f>'Input Tab'!A21</f>
        <v>EGI: Effective Gross Income (Operating + Service Dollars)</v>
      </c>
      <c r="B20" s="348">
        <f>SUM(B14:B19)</f>
        <v>0</v>
      </c>
      <c r="C20" s="348">
        <f>SUM(C14:C19)</f>
        <v>0</v>
      </c>
      <c r="D20" s="308">
        <f>SUM(D14:D19)</f>
        <v>0</v>
      </c>
      <c r="E20" s="285">
        <f>SUM(E14:E19)</f>
        <v>0</v>
      </c>
      <c r="F20" s="285">
        <f>SUM(F15:F19)+F14</f>
        <v>0</v>
      </c>
      <c r="G20" s="268">
        <f>SUM(G15:G19)+G14</f>
        <v>0</v>
      </c>
      <c r="H20" s="269">
        <f>SUM(H15:H19)+H14</f>
        <v>0</v>
      </c>
      <c r="I20" s="269">
        <f>SUM(I15:I19)+I14</f>
        <v>0</v>
      </c>
      <c r="J20" s="269">
        <f aca="true" t="shared" si="9" ref="J20:U20">J14+J16+J19+J15+J17+J18</f>
        <v>0</v>
      </c>
      <c r="K20" s="269">
        <f t="shared" si="9"/>
        <v>0</v>
      </c>
      <c r="L20" s="269">
        <f t="shared" si="9"/>
        <v>0</v>
      </c>
      <c r="M20" s="269">
        <f t="shared" si="9"/>
        <v>0</v>
      </c>
      <c r="N20" s="269">
        <f t="shared" si="9"/>
        <v>0</v>
      </c>
      <c r="O20" s="269">
        <f t="shared" si="9"/>
        <v>0</v>
      </c>
      <c r="P20" s="269">
        <f t="shared" si="9"/>
        <v>0</v>
      </c>
      <c r="Q20" s="269">
        <f t="shared" si="9"/>
        <v>0</v>
      </c>
      <c r="R20" s="269">
        <f t="shared" si="9"/>
        <v>0</v>
      </c>
      <c r="S20" s="269">
        <f t="shared" si="9"/>
        <v>0</v>
      </c>
      <c r="T20" s="269">
        <f t="shared" si="9"/>
        <v>0</v>
      </c>
      <c r="U20" s="276">
        <f t="shared" si="9"/>
        <v>0</v>
      </c>
      <c r="V20" s="136"/>
      <c r="W20" s="137"/>
      <c r="X20" s="137"/>
    </row>
    <row r="21" spans="1:24" ht="13.5" thickBot="1">
      <c r="A21" s="362"/>
      <c r="B21" s="261"/>
      <c r="C21" s="261"/>
      <c r="D21" s="261"/>
      <c r="E21" s="262"/>
      <c r="F21" s="262"/>
      <c r="G21" s="270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7"/>
      <c r="V21" s="140"/>
      <c r="W21" s="102"/>
      <c r="X21" s="102"/>
    </row>
    <row r="22" spans="1:24" ht="13.5" thickBot="1">
      <c r="A22" s="146" t="s">
        <v>26</v>
      </c>
      <c r="B22" s="363"/>
      <c r="C22" s="363"/>
      <c r="D22" s="363"/>
      <c r="E22" s="150"/>
      <c r="F22" s="150"/>
      <c r="G22" s="294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6"/>
      <c r="V22" s="144"/>
      <c r="W22" s="102"/>
      <c r="X22" s="102"/>
    </row>
    <row r="23" spans="1:24" ht="12.75">
      <c r="A23" s="364" t="str">
        <f>'Input Tab'!A25</f>
        <v>On Site Management</v>
      </c>
      <c r="B23" s="365">
        <f>'Input Tab'!B25</f>
        <v>0</v>
      </c>
      <c r="C23" s="365">
        <f>'Input Tab'!C25</f>
        <v>0</v>
      </c>
      <c r="D23" s="365">
        <f>'Input Tab'!D25</f>
        <v>0</v>
      </c>
      <c r="E23" s="365">
        <f>'Input Tab'!E25</f>
        <v>0</v>
      </c>
      <c r="F23" s="229">
        <f>E23/$H$6*12</f>
        <v>0</v>
      </c>
      <c r="G23" s="370">
        <f>F23*(1+$B$3)</f>
        <v>0</v>
      </c>
      <c r="H23" s="371">
        <f>G23*(1+$B$3)</f>
        <v>0</v>
      </c>
      <c r="I23" s="371">
        <f aca="true" t="shared" si="10" ref="I23:I38">H23*(1+$B$3)</f>
        <v>0</v>
      </c>
      <c r="J23" s="371">
        <f aca="true" t="shared" si="11" ref="J23:J38">I23*(1+$B$3)</f>
        <v>0</v>
      </c>
      <c r="K23" s="371">
        <f aca="true" t="shared" si="12" ref="K23:K38">J23*(1+$B$3)</f>
        <v>0</v>
      </c>
      <c r="L23" s="371">
        <f aca="true" t="shared" si="13" ref="L23:L38">K23*(1+$B$3)</f>
        <v>0</v>
      </c>
      <c r="M23" s="371">
        <f aca="true" t="shared" si="14" ref="M23:M38">L23*(1+$B$3)</f>
        <v>0</v>
      </c>
      <c r="N23" s="371">
        <f aca="true" t="shared" si="15" ref="N23:N38">M23*(1+$B$3)</f>
        <v>0</v>
      </c>
      <c r="O23" s="371">
        <f aca="true" t="shared" si="16" ref="O23:O38">N23*(1+$B$3)</f>
        <v>0</v>
      </c>
      <c r="P23" s="371">
        <f aca="true" t="shared" si="17" ref="P23:P38">O23*(1+$B$3)</f>
        <v>0</v>
      </c>
      <c r="Q23" s="371">
        <f aca="true" t="shared" si="18" ref="Q23:Q38">P23*(1+$B$3)</f>
        <v>0</v>
      </c>
      <c r="R23" s="371">
        <f aca="true" t="shared" si="19" ref="R23:R38">Q23*(1+$B$3)</f>
        <v>0</v>
      </c>
      <c r="S23" s="371">
        <f aca="true" t="shared" si="20" ref="S23:S38">R23*(1+$B$3)</f>
        <v>0</v>
      </c>
      <c r="T23" s="371">
        <f aca="true" t="shared" si="21" ref="T23:T38">S23*(1+$B$3)</f>
        <v>0</v>
      </c>
      <c r="U23" s="372">
        <f aca="true" t="shared" si="22" ref="U23:U38">T23*(1+$B$3)</f>
        <v>0</v>
      </c>
      <c r="V23" s="102"/>
      <c r="W23" s="102"/>
      <c r="X23" s="102"/>
    </row>
    <row r="24" spans="1:24" ht="12.75">
      <c r="A24" s="259" t="str">
        <f>'Input Tab'!A26</f>
        <v>Off Site Management</v>
      </c>
      <c r="B24" s="366">
        <f>'Input Tab'!B26</f>
        <v>0</v>
      </c>
      <c r="C24" s="366">
        <f>'Input Tab'!C26</f>
        <v>0</v>
      </c>
      <c r="D24" s="366">
        <f>'Input Tab'!D26</f>
        <v>0</v>
      </c>
      <c r="E24" s="366">
        <f>'Input Tab'!E26</f>
        <v>0</v>
      </c>
      <c r="F24" s="230">
        <f aca="true" t="shared" si="23" ref="F24:F49">E24/$H$6*12</f>
        <v>0</v>
      </c>
      <c r="G24" s="266">
        <f aca="true" t="shared" si="24" ref="G24:H49">F24*(1+$B$3)</f>
        <v>0</v>
      </c>
      <c r="H24" s="267">
        <f aca="true" t="shared" si="25" ref="H24:H38">G24*(1+$B$3)</f>
        <v>0</v>
      </c>
      <c r="I24" s="267">
        <f t="shared" si="10"/>
        <v>0</v>
      </c>
      <c r="J24" s="267">
        <f t="shared" si="11"/>
        <v>0</v>
      </c>
      <c r="K24" s="267">
        <f t="shared" si="12"/>
        <v>0</v>
      </c>
      <c r="L24" s="267">
        <f t="shared" si="13"/>
        <v>0</v>
      </c>
      <c r="M24" s="267">
        <f t="shared" si="14"/>
        <v>0</v>
      </c>
      <c r="N24" s="267">
        <f t="shared" si="15"/>
        <v>0</v>
      </c>
      <c r="O24" s="267">
        <f t="shared" si="16"/>
        <v>0</v>
      </c>
      <c r="P24" s="267">
        <f t="shared" si="17"/>
        <v>0</v>
      </c>
      <c r="Q24" s="267">
        <f t="shared" si="18"/>
        <v>0</v>
      </c>
      <c r="R24" s="267">
        <f t="shared" si="19"/>
        <v>0</v>
      </c>
      <c r="S24" s="267">
        <f t="shared" si="20"/>
        <v>0</v>
      </c>
      <c r="T24" s="267">
        <f t="shared" si="21"/>
        <v>0</v>
      </c>
      <c r="U24" s="275">
        <f t="shared" si="22"/>
        <v>0</v>
      </c>
      <c r="V24" s="102"/>
      <c r="W24" s="102"/>
      <c r="X24" s="102"/>
    </row>
    <row r="25" spans="1:24" ht="12.75">
      <c r="A25" s="259" t="str">
        <f>'Input Tab'!A27</f>
        <v>Audit/Accounting</v>
      </c>
      <c r="B25" s="366">
        <f>'Input Tab'!B27</f>
        <v>0</v>
      </c>
      <c r="C25" s="366">
        <f>'Input Tab'!C27</f>
        <v>0</v>
      </c>
      <c r="D25" s="366">
        <f>'Input Tab'!D27</f>
        <v>0</v>
      </c>
      <c r="E25" s="366">
        <f>'Input Tab'!E27</f>
        <v>0</v>
      </c>
      <c r="F25" s="230">
        <f t="shared" si="23"/>
        <v>0</v>
      </c>
      <c r="G25" s="266">
        <f t="shared" si="24"/>
        <v>0</v>
      </c>
      <c r="H25" s="267">
        <f t="shared" si="25"/>
        <v>0</v>
      </c>
      <c r="I25" s="267">
        <f t="shared" si="10"/>
        <v>0</v>
      </c>
      <c r="J25" s="267">
        <f t="shared" si="11"/>
        <v>0</v>
      </c>
      <c r="K25" s="267">
        <f t="shared" si="12"/>
        <v>0</v>
      </c>
      <c r="L25" s="267">
        <f t="shared" si="13"/>
        <v>0</v>
      </c>
      <c r="M25" s="267">
        <f t="shared" si="14"/>
        <v>0</v>
      </c>
      <c r="N25" s="267">
        <f t="shared" si="15"/>
        <v>0</v>
      </c>
      <c r="O25" s="267">
        <f t="shared" si="16"/>
        <v>0</v>
      </c>
      <c r="P25" s="267">
        <f t="shared" si="17"/>
        <v>0</v>
      </c>
      <c r="Q25" s="267">
        <f t="shared" si="18"/>
        <v>0</v>
      </c>
      <c r="R25" s="267">
        <f t="shared" si="19"/>
        <v>0</v>
      </c>
      <c r="S25" s="267">
        <f t="shared" si="20"/>
        <v>0</v>
      </c>
      <c r="T25" s="267">
        <f t="shared" si="21"/>
        <v>0</v>
      </c>
      <c r="U25" s="275">
        <f t="shared" si="22"/>
        <v>0</v>
      </c>
      <c r="V25" s="102"/>
      <c r="W25" s="102"/>
      <c r="X25" s="102"/>
    </row>
    <row r="26" spans="1:24" ht="12.75">
      <c r="A26" s="259" t="str">
        <f>'Input Tab'!A28</f>
        <v>Legal Services</v>
      </c>
      <c r="B26" s="366">
        <f>'Input Tab'!B28</f>
        <v>0</v>
      </c>
      <c r="C26" s="366">
        <f>'Input Tab'!C28</f>
        <v>0</v>
      </c>
      <c r="D26" s="366">
        <f>'Input Tab'!D28</f>
        <v>0</v>
      </c>
      <c r="E26" s="366">
        <f>'Input Tab'!E28</f>
        <v>0</v>
      </c>
      <c r="F26" s="230">
        <f t="shared" si="23"/>
        <v>0</v>
      </c>
      <c r="G26" s="266">
        <f t="shared" si="24"/>
        <v>0</v>
      </c>
      <c r="H26" s="267">
        <f t="shared" si="25"/>
        <v>0</v>
      </c>
      <c r="I26" s="267">
        <f t="shared" si="10"/>
        <v>0</v>
      </c>
      <c r="J26" s="267">
        <f t="shared" si="11"/>
        <v>0</v>
      </c>
      <c r="K26" s="267">
        <f t="shared" si="12"/>
        <v>0</v>
      </c>
      <c r="L26" s="267">
        <f t="shared" si="13"/>
        <v>0</v>
      </c>
      <c r="M26" s="267">
        <f t="shared" si="14"/>
        <v>0</v>
      </c>
      <c r="N26" s="267">
        <f t="shared" si="15"/>
        <v>0</v>
      </c>
      <c r="O26" s="267">
        <f t="shared" si="16"/>
        <v>0</v>
      </c>
      <c r="P26" s="267">
        <f t="shared" si="17"/>
        <v>0</v>
      </c>
      <c r="Q26" s="267">
        <f t="shared" si="18"/>
        <v>0</v>
      </c>
      <c r="R26" s="267">
        <f t="shared" si="19"/>
        <v>0</v>
      </c>
      <c r="S26" s="267">
        <f t="shared" si="20"/>
        <v>0</v>
      </c>
      <c r="T26" s="267">
        <f t="shared" si="21"/>
        <v>0</v>
      </c>
      <c r="U26" s="275">
        <f t="shared" si="22"/>
        <v>0</v>
      </c>
      <c r="V26" s="102"/>
      <c r="W26" s="102"/>
      <c r="X26" s="102"/>
    </row>
    <row r="27" spans="1:24" ht="12.75">
      <c r="A27" s="259" t="str">
        <f>'Input Tab'!A29</f>
        <v>Insurance</v>
      </c>
      <c r="B27" s="366">
        <f>'Input Tab'!B29</f>
        <v>0</v>
      </c>
      <c r="C27" s="366">
        <f>'Input Tab'!C29</f>
        <v>0</v>
      </c>
      <c r="D27" s="366">
        <f>'Input Tab'!D29</f>
        <v>0</v>
      </c>
      <c r="E27" s="366">
        <f>'Input Tab'!E29</f>
        <v>0</v>
      </c>
      <c r="F27" s="230">
        <f t="shared" si="23"/>
        <v>0</v>
      </c>
      <c r="G27" s="266">
        <f t="shared" si="24"/>
        <v>0</v>
      </c>
      <c r="H27" s="267">
        <f t="shared" si="25"/>
        <v>0</v>
      </c>
      <c r="I27" s="267">
        <f t="shared" si="10"/>
        <v>0</v>
      </c>
      <c r="J27" s="267">
        <f t="shared" si="11"/>
        <v>0</v>
      </c>
      <c r="K27" s="267">
        <f t="shared" si="12"/>
        <v>0</v>
      </c>
      <c r="L27" s="267">
        <f t="shared" si="13"/>
        <v>0</v>
      </c>
      <c r="M27" s="267">
        <f t="shared" si="14"/>
        <v>0</v>
      </c>
      <c r="N27" s="267">
        <f t="shared" si="15"/>
        <v>0</v>
      </c>
      <c r="O27" s="267">
        <f t="shared" si="16"/>
        <v>0</v>
      </c>
      <c r="P27" s="267">
        <f t="shared" si="17"/>
        <v>0</v>
      </c>
      <c r="Q27" s="267">
        <f t="shared" si="18"/>
        <v>0</v>
      </c>
      <c r="R27" s="267">
        <f t="shared" si="19"/>
        <v>0</v>
      </c>
      <c r="S27" s="267">
        <f t="shared" si="20"/>
        <v>0</v>
      </c>
      <c r="T27" s="267">
        <f t="shared" si="21"/>
        <v>0</v>
      </c>
      <c r="U27" s="275">
        <f t="shared" si="22"/>
        <v>0</v>
      </c>
      <c r="V27" s="102"/>
      <c r="W27" s="102"/>
      <c r="X27" s="102"/>
    </row>
    <row r="28" spans="1:24" ht="12.75" customHeight="1">
      <c r="A28" s="259" t="str">
        <f>'Input Tab'!A30</f>
        <v>Real Estate Taxes</v>
      </c>
      <c r="B28" s="366">
        <f>'Input Tab'!B30</f>
        <v>0</v>
      </c>
      <c r="C28" s="366">
        <f>'Input Tab'!C30</f>
        <v>0</v>
      </c>
      <c r="D28" s="366">
        <f>'Input Tab'!D30</f>
        <v>0</v>
      </c>
      <c r="E28" s="366">
        <f>'Input Tab'!E30</f>
        <v>0</v>
      </c>
      <c r="F28" s="230">
        <f t="shared" si="23"/>
        <v>0</v>
      </c>
      <c r="G28" s="266">
        <f t="shared" si="24"/>
        <v>0</v>
      </c>
      <c r="H28" s="267">
        <f t="shared" si="25"/>
        <v>0</v>
      </c>
      <c r="I28" s="267">
        <f t="shared" si="10"/>
        <v>0</v>
      </c>
      <c r="J28" s="267">
        <f t="shared" si="11"/>
        <v>0</v>
      </c>
      <c r="K28" s="267">
        <f t="shared" si="12"/>
        <v>0</v>
      </c>
      <c r="L28" s="267">
        <f t="shared" si="13"/>
        <v>0</v>
      </c>
      <c r="M28" s="267">
        <f t="shared" si="14"/>
        <v>0</v>
      </c>
      <c r="N28" s="267">
        <f t="shared" si="15"/>
        <v>0</v>
      </c>
      <c r="O28" s="267">
        <f t="shared" si="16"/>
        <v>0</v>
      </c>
      <c r="P28" s="267">
        <f t="shared" si="17"/>
        <v>0</v>
      </c>
      <c r="Q28" s="267">
        <f t="shared" si="18"/>
        <v>0</v>
      </c>
      <c r="R28" s="267">
        <f t="shared" si="19"/>
        <v>0</v>
      </c>
      <c r="S28" s="267">
        <f t="shared" si="20"/>
        <v>0</v>
      </c>
      <c r="T28" s="267">
        <f t="shared" si="21"/>
        <v>0</v>
      </c>
      <c r="U28" s="275">
        <f t="shared" si="22"/>
        <v>0</v>
      </c>
      <c r="V28" s="102"/>
      <c r="W28" s="102"/>
      <c r="X28" s="102"/>
    </row>
    <row r="29" spans="1:24" ht="12.75">
      <c r="A29" s="259" t="str">
        <f>'Input Tab'!A31</f>
        <v>Marketing</v>
      </c>
      <c r="B29" s="366">
        <f>'Input Tab'!B31</f>
        <v>0</v>
      </c>
      <c r="C29" s="366">
        <f>'Input Tab'!C31</f>
        <v>0</v>
      </c>
      <c r="D29" s="366">
        <f>'Input Tab'!D31</f>
        <v>0</v>
      </c>
      <c r="E29" s="366">
        <f>'Input Tab'!E31</f>
        <v>0</v>
      </c>
      <c r="F29" s="230">
        <f t="shared" si="23"/>
        <v>0</v>
      </c>
      <c r="G29" s="266">
        <f t="shared" si="24"/>
        <v>0</v>
      </c>
      <c r="H29" s="267">
        <f t="shared" si="25"/>
        <v>0</v>
      </c>
      <c r="I29" s="267">
        <f t="shared" si="10"/>
        <v>0</v>
      </c>
      <c r="J29" s="267">
        <f t="shared" si="11"/>
        <v>0</v>
      </c>
      <c r="K29" s="267">
        <f t="shared" si="12"/>
        <v>0</v>
      </c>
      <c r="L29" s="267">
        <f t="shared" si="13"/>
        <v>0</v>
      </c>
      <c r="M29" s="267">
        <f t="shared" si="14"/>
        <v>0</v>
      </c>
      <c r="N29" s="267">
        <f t="shared" si="15"/>
        <v>0</v>
      </c>
      <c r="O29" s="267">
        <f t="shared" si="16"/>
        <v>0</v>
      </c>
      <c r="P29" s="267">
        <f t="shared" si="17"/>
        <v>0</v>
      </c>
      <c r="Q29" s="267">
        <f t="shared" si="18"/>
        <v>0</v>
      </c>
      <c r="R29" s="267">
        <f t="shared" si="19"/>
        <v>0</v>
      </c>
      <c r="S29" s="267">
        <f t="shared" si="20"/>
        <v>0</v>
      </c>
      <c r="T29" s="267">
        <f t="shared" si="21"/>
        <v>0</v>
      </c>
      <c r="U29" s="275">
        <f t="shared" si="22"/>
        <v>0</v>
      </c>
      <c r="V29" s="102"/>
      <c r="W29" s="102"/>
      <c r="X29" s="102"/>
    </row>
    <row r="30" spans="1:24" ht="12.75">
      <c r="A30" s="259" t="str">
        <f>'Input Tab'!A32</f>
        <v>Security</v>
      </c>
      <c r="B30" s="366">
        <f>'Input Tab'!B32</f>
        <v>0</v>
      </c>
      <c r="C30" s="366">
        <f>'Input Tab'!C32</f>
        <v>0</v>
      </c>
      <c r="D30" s="366">
        <f>'Input Tab'!D32</f>
        <v>0</v>
      </c>
      <c r="E30" s="366">
        <f>'Input Tab'!E32</f>
        <v>0</v>
      </c>
      <c r="F30" s="230">
        <f t="shared" si="23"/>
        <v>0</v>
      </c>
      <c r="G30" s="266">
        <f t="shared" si="24"/>
        <v>0</v>
      </c>
      <c r="H30" s="267">
        <f t="shared" si="25"/>
        <v>0</v>
      </c>
      <c r="I30" s="267">
        <f t="shared" si="10"/>
        <v>0</v>
      </c>
      <c r="J30" s="267">
        <f t="shared" si="11"/>
        <v>0</v>
      </c>
      <c r="K30" s="267">
        <f t="shared" si="12"/>
        <v>0</v>
      </c>
      <c r="L30" s="267">
        <f t="shared" si="13"/>
        <v>0</v>
      </c>
      <c r="M30" s="267">
        <f t="shared" si="14"/>
        <v>0</v>
      </c>
      <c r="N30" s="267">
        <f t="shared" si="15"/>
        <v>0</v>
      </c>
      <c r="O30" s="267">
        <f t="shared" si="16"/>
        <v>0</v>
      </c>
      <c r="P30" s="267">
        <f t="shared" si="17"/>
        <v>0</v>
      </c>
      <c r="Q30" s="267">
        <f t="shared" si="18"/>
        <v>0</v>
      </c>
      <c r="R30" s="267">
        <f t="shared" si="19"/>
        <v>0</v>
      </c>
      <c r="S30" s="267">
        <f t="shared" si="20"/>
        <v>0</v>
      </c>
      <c r="T30" s="267">
        <f t="shared" si="21"/>
        <v>0</v>
      </c>
      <c r="U30" s="275">
        <f t="shared" si="22"/>
        <v>0</v>
      </c>
      <c r="V30" s="102"/>
      <c r="W30" s="102"/>
      <c r="X30" s="102"/>
    </row>
    <row r="31" spans="1:24" ht="12.75">
      <c r="A31" s="259" t="str">
        <f>'Input Tab'!A33</f>
        <v>Maintenance and Janitorial</v>
      </c>
      <c r="B31" s="366">
        <f>'Input Tab'!B33</f>
        <v>0</v>
      </c>
      <c r="C31" s="366">
        <f>'Input Tab'!C33</f>
        <v>0</v>
      </c>
      <c r="D31" s="366">
        <f>'Input Tab'!D33</f>
        <v>0</v>
      </c>
      <c r="E31" s="366">
        <f>'Input Tab'!E33</f>
        <v>0</v>
      </c>
      <c r="F31" s="230">
        <f t="shared" si="23"/>
        <v>0</v>
      </c>
      <c r="G31" s="266">
        <f t="shared" si="24"/>
        <v>0</v>
      </c>
      <c r="H31" s="267">
        <f t="shared" si="25"/>
        <v>0</v>
      </c>
      <c r="I31" s="267">
        <f t="shared" si="10"/>
        <v>0</v>
      </c>
      <c r="J31" s="267">
        <f t="shared" si="11"/>
        <v>0</v>
      </c>
      <c r="K31" s="267">
        <f t="shared" si="12"/>
        <v>0</v>
      </c>
      <c r="L31" s="267">
        <f t="shared" si="13"/>
        <v>0</v>
      </c>
      <c r="M31" s="267">
        <f t="shared" si="14"/>
        <v>0</v>
      </c>
      <c r="N31" s="267">
        <f t="shared" si="15"/>
        <v>0</v>
      </c>
      <c r="O31" s="267">
        <f t="shared" si="16"/>
        <v>0</v>
      </c>
      <c r="P31" s="267">
        <f t="shared" si="17"/>
        <v>0</v>
      </c>
      <c r="Q31" s="267">
        <f t="shared" si="18"/>
        <v>0</v>
      </c>
      <c r="R31" s="267">
        <f t="shared" si="19"/>
        <v>0</v>
      </c>
      <c r="S31" s="267">
        <f t="shared" si="20"/>
        <v>0</v>
      </c>
      <c r="T31" s="267">
        <f t="shared" si="21"/>
        <v>0</v>
      </c>
      <c r="U31" s="275">
        <f t="shared" si="22"/>
        <v>0</v>
      </c>
      <c r="V31" s="102"/>
      <c r="W31" s="102"/>
      <c r="X31" s="102"/>
    </row>
    <row r="32" spans="1:24" ht="12.75">
      <c r="A32" s="259" t="str">
        <f>'Input Tab'!A34</f>
        <v>Decorating/Turnover/Painting</v>
      </c>
      <c r="B32" s="366">
        <f>'Input Tab'!B34</f>
        <v>0</v>
      </c>
      <c r="C32" s="366">
        <f>'Input Tab'!C34</f>
        <v>0</v>
      </c>
      <c r="D32" s="366">
        <f>'Input Tab'!D34</f>
        <v>0</v>
      </c>
      <c r="E32" s="366">
        <f>'Input Tab'!E34</f>
        <v>0</v>
      </c>
      <c r="F32" s="230">
        <f t="shared" si="23"/>
        <v>0</v>
      </c>
      <c r="G32" s="266">
        <f t="shared" si="24"/>
        <v>0</v>
      </c>
      <c r="H32" s="267">
        <f t="shared" si="25"/>
        <v>0</v>
      </c>
      <c r="I32" s="267">
        <f t="shared" si="10"/>
        <v>0</v>
      </c>
      <c r="J32" s="267">
        <f t="shared" si="11"/>
        <v>0</v>
      </c>
      <c r="K32" s="267">
        <f t="shared" si="12"/>
        <v>0</v>
      </c>
      <c r="L32" s="267">
        <f t="shared" si="13"/>
        <v>0</v>
      </c>
      <c r="M32" s="267">
        <f t="shared" si="14"/>
        <v>0</v>
      </c>
      <c r="N32" s="267">
        <f t="shared" si="15"/>
        <v>0</v>
      </c>
      <c r="O32" s="267">
        <f t="shared" si="16"/>
        <v>0</v>
      </c>
      <c r="P32" s="267">
        <f t="shared" si="17"/>
        <v>0</v>
      </c>
      <c r="Q32" s="267">
        <f t="shared" si="18"/>
        <v>0</v>
      </c>
      <c r="R32" s="267">
        <f t="shared" si="19"/>
        <v>0</v>
      </c>
      <c r="S32" s="267">
        <f t="shared" si="20"/>
        <v>0</v>
      </c>
      <c r="T32" s="267">
        <f t="shared" si="21"/>
        <v>0</v>
      </c>
      <c r="U32" s="275">
        <f t="shared" si="22"/>
        <v>0</v>
      </c>
      <c r="V32" s="102"/>
      <c r="W32" s="102"/>
      <c r="X32" s="102"/>
    </row>
    <row r="33" spans="1:24" ht="12.75">
      <c r="A33" s="259" t="str">
        <f>'Input Tab'!A35</f>
        <v>Contracted Maintenance</v>
      </c>
      <c r="B33" s="366">
        <f>'Input Tab'!B35</f>
        <v>0</v>
      </c>
      <c r="C33" s="366">
        <f>'Input Tab'!C35</f>
        <v>0</v>
      </c>
      <c r="D33" s="366">
        <f>'Input Tab'!D35</f>
        <v>0</v>
      </c>
      <c r="E33" s="366">
        <f>'Input Tab'!E35</f>
        <v>0</v>
      </c>
      <c r="F33" s="230">
        <f t="shared" si="23"/>
        <v>0</v>
      </c>
      <c r="G33" s="266">
        <f t="shared" si="24"/>
        <v>0</v>
      </c>
      <c r="H33" s="267">
        <f t="shared" si="25"/>
        <v>0</v>
      </c>
      <c r="I33" s="267">
        <f t="shared" si="10"/>
        <v>0</v>
      </c>
      <c r="J33" s="267">
        <f t="shared" si="11"/>
        <v>0</v>
      </c>
      <c r="K33" s="267">
        <f t="shared" si="12"/>
        <v>0</v>
      </c>
      <c r="L33" s="267">
        <f t="shared" si="13"/>
        <v>0</v>
      </c>
      <c r="M33" s="267">
        <f t="shared" si="14"/>
        <v>0</v>
      </c>
      <c r="N33" s="267">
        <f t="shared" si="15"/>
        <v>0</v>
      </c>
      <c r="O33" s="267">
        <f t="shared" si="16"/>
        <v>0</v>
      </c>
      <c r="P33" s="267">
        <f t="shared" si="17"/>
        <v>0</v>
      </c>
      <c r="Q33" s="267">
        <f t="shared" si="18"/>
        <v>0</v>
      </c>
      <c r="R33" s="267">
        <f t="shared" si="19"/>
        <v>0</v>
      </c>
      <c r="S33" s="267">
        <f t="shared" si="20"/>
        <v>0</v>
      </c>
      <c r="T33" s="267">
        <f t="shared" si="21"/>
        <v>0</v>
      </c>
      <c r="U33" s="275">
        <f t="shared" si="22"/>
        <v>0</v>
      </c>
      <c r="V33" s="102"/>
      <c r="W33" s="102"/>
      <c r="X33" s="102"/>
    </row>
    <row r="34" spans="1:24" ht="12.75">
      <c r="A34" s="259" t="str">
        <f>'Input Tab'!A36</f>
        <v>Landscaping</v>
      </c>
      <c r="B34" s="366">
        <f>'Input Tab'!B36</f>
        <v>0</v>
      </c>
      <c r="C34" s="366">
        <f>'Input Tab'!C36</f>
        <v>0</v>
      </c>
      <c r="D34" s="366">
        <f>'Input Tab'!D36</f>
        <v>0</v>
      </c>
      <c r="E34" s="366">
        <f>'Input Tab'!E36</f>
        <v>0</v>
      </c>
      <c r="F34" s="230">
        <f t="shared" si="23"/>
        <v>0</v>
      </c>
      <c r="G34" s="266">
        <f t="shared" si="24"/>
        <v>0</v>
      </c>
      <c r="H34" s="267">
        <f t="shared" si="25"/>
        <v>0</v>
      </c>
      <c r="I34" s="267">
        <f t="shared" si="10"/>
        <v>0</v>
      </c>
      <c r="J34" s="267">
        <f t="shared" si="11"/>
        <v>0</v>
      </c>
      <c r="K34" s="267">
        <f t="shared" si="12"/>
        <v>0</v>
      </c>
      <c r="L34" s="267">
        <f t="shared" si="13"/>
        <v>0</v>
      </c>
      <c r="M34" s="267">
        <f t="shared" si="14"/>
        <v>0</v>
      </c>
      <c r="N34" s="267">
        <f t="shared" si="15"/>
        <v>0</v>
      </c>
      <c r="O34" s="267">
        <f t="shared" si="16"/>
        <v>0</v>
      </c>
      <c r="P34" s="267">
        <f t="shared" si="17"/>
        <v>0</v>
      </c>
      <c r="Q34" s="267">
        <f t="shared" si="18"/>
        <v>0</v>
      </c>
      <c r="R34" s="267">
        <f t="shared" si="19"/>
        <v>0</v>
      </c>
      <c r="S34" s="267">
        <f t="shared" si="20"/>
        <v>0</v>
      </c>
      <c r="T34" s="267">
        <f t="shared" si="21"/>
        <v>0</v>
      </c>
      <c r="U34" s="275">
        <f t="shared" si="22"/>
        <v>0</v>
      </c>
      <c r="V34" s="102"/>
      <c r="W34" s="102"/>
      <c r="X34" s="102"/>
    </row>
    <row r="35" spans="1:24" ht="12.75">
      <c r="A35" s="259" t="str">
        <f>'Input Tab'!A37</f>
        <v>Pest Control</v>
      </c>
      <c r="B35" s="366">
        <f>'Input Tab'!B37</f>
        <v>0</v>
      </c>
      <c r="C35" s="366">
        <f>'Input Tab'!C37</f>
        <v>0</v>
      </c>
      <c r="D35" s="366">
        <f>'Input Tab'!D37</f>
        <v>0</v>
      </c>
      <c r="E35" s="366">
        <f>'Input Tab'!E37</f>
        <v>0</v>
      </c>
      <c r="F35" s="230">
        <f t="shared" si="23"/>
        <v>0</v>
      </c>
      <c r="G35" s="266">
        <f t="shared" si="24"/>
        <v>0</v>
      </c>
      <c r="H35" s="267">
        <f t="shared" si="25"/>
        <v>0</v>
      </c>
      <c r="I35" s="267">
        <f t="shared" si="10"/>
        <v>0</v>
      </c>
      <c r="J35" s="267">
        <f t="shared" si="11"/>
        <v>0</v>
      </c>
      <c r="K35" s="267">
        <f t="shared" si="12"/>
        <v>0</v>
      </c>
      <c r="L35" s="267">
        <f t="shared" si="13"/>
        <v>0</v>
      </c>
      <c r="M35" s="267">
        <f t="shared" si="14"/>
        <v>0</v>
      </c>
      <c r="N35" s="267">
        <f t="shared" si="15"/>
        <v>0</v>
      </c>
      <c r="O35" s="267">
        <f t="shared" si="16"/>
        <v>0</v>
      </c>
      <c r="P35" s="267">
        <f t="shared" si="17"/>
        <v>0</v>
      </c>
      <c r="Q35" s="267">
        <f t="shared" si="18"/>
        <v>0</v>
      </c>
      <c r="R35" s="267">
        <f t="shared" si="19"/>
        <v>0</v>
      </c>
      <c r="S35" s="267">
        <f t="shared" si="20"/>
        <v>0</v>
      </c>
      <c r="T35" s="267">
        <f t="shared" si="21"/>
        <v>0</v>
      </c>
      <c r="U35" s="275">
        <f t="shared" si="22"/>
        <v>0</v>
      </c>
      <c r="V35" s="102"/>
      <c r="W35" s="102"/>
      <c r="X35" s="102"/>
    </row>
    <row r="36" spans="1:24" ht="12.75">
      <c r="A36" s="259" t="str">
        <f>'Input Tab'!A38</f>
        <v>Fire Safety</v>
      </c>
      <c r="B36" s="366">
        <f>'Input Tab'!B38</f>
        <v>0</v>
      </c>
      <c r="C36" s="366">
        <f>'Input Tab'!C38</f>
        <v>0</v>
      </c>
      <c r="D36" s="366">
        <f>'Input Tab'!D38</f>
        <v>0</v>
      </c>
      <c r="E36" s="366">
        <f>'Input Tab'!E38</f>
        <v>0</v>
      </c>
      <c r="F36" s="230">
        <f t="shared" si="23"/>
        <v>0</v>
      </c>
      <c r="G36" s="266">
        <f t="shared" si="24"/>
        <v>0</v>
      </c>
      <c r="H36" s="267">
        <f t="shared" si="25"/>
        <v>0</v>
      </c>
      <c r="I36" s="267">
        <f t="shared" si="10"/>
        <v>0</v>
      </c>
      <c r="J36" s="267">
        <f t="shared" si="11"/>
        <v>0</v>
      </c>
      <c r="K36" s="267">
        <f t="shared" si="12"/>
        <v>0</v>
      </c>
      <c r="L36" s="267">
        <f t="shared" si="13"/>
        <v>0</v>
      </c>
      <c r="M36" s="267">
        <f t="shared" si="14"/>
        <v>0</v>
      </c>
      <c r="N36" s="267">
        <f t="shared" si="15"/>
        <v>0</v>
      </c>
      <c r="O36" s="267">
        <f t="shared" si="16"/>
        <v>0</v>
      </c>
      <c r="P36" s="267">
        <f t="shared" si="17"/>
        <v>0</v>
      </c>
      <c r="Q36" s="267">
        <f t="shared" si="18"/>
        <v>0</v>
      </c>
      <c r="R36" s="267">
        <f t="shared" si="19"/>
        <v>0</v>
      </c>
      <c r="S36" s="267">
        <f t="shared" si="20"/>
        <v>0</v>
      </c>
      <c r="T36" s="267">
        <f t="shared" si="21"/>
        <v>0</v>
      </c>
      <c r="U36" s="275">
        <f t="shared" si="22"/>
        <v>0</v>
      </c>
      <c r="V36" s="102"/>
      <c r="W36" s="102"/>
      <c r="X36" s="102"/>
    </row>
    <row r="37" spans="1:24" ht="12.75">
      <c r="A37" s="259" t="str">
        <f>'Input Tab'!A39</f>
        <v>Elevator</v>
      </c>
      <c r="B37" s="366">
        <f>'Input Tab'!B39</f>
        <v>0</v>
      </c>
      <c r="C37" s="366">
        <f>'Input Tab'!C39</f>
        <v>0</v>
      </c>
      <c r="D37" s="366">
        <f>'Input Tab'!D39</f>
        <v>0</v>
      </c>
      <c r="E37" s="366">
        <f>'Input Tab'!E39</f>
        <v>0</v>
      </c>
      <c r="F37" s="230">
        <f t="shared" si="23"/>
        <v>0</v>
      </c>
      <c r="G37" s="266">
        <f t="shared" si="24"/>
        <v>0</v>
      </c>
      <c r="H37" s="267">
        <f t="shared" si="25"/>
        <v>0</v>
      </c>
      <c r="I37" s="267">
        <f t="shared" si="10"/>
        <v>0</v>
      </c>
      <c r="J37" s="267">
        <f t="shared" si="11"/>
        <v>0</v>
      </c>
      <c r="K37" s="267">
        <f t="shared" si="12"/>
        <v>0</v>
      </c>
      <c r="L37" s="267">
        <f t="shared" si="13"/>
        <v>0</v>
      </c>
      <c r="M37" s="267">
        <f t="shared" si="14"/>
        <v>0</v>
      </c>
      <c r="N37" s="267">
        <f t="shared" si="15"/>
        <v>0</v>
      </c>
      <c r="O37" s="267">
        <f t="shared" si="16"/>
        <v>0</v>
      </c>
      <c r="P37" s="267">
        <f t="shared" si="17"/>
        <v>0</v>
      </c>
      <c r="Q37" s="267">
        <f t="shared" si="18"/>
        <v>0</v>
      </c>
      <c r="R37" s="267">
        <f t="shared" si="19"/>
        <v>0</v>
      </c>
      <c r="S37" s="267">
        <f t="shared" si="20"/>
        <v>0</v>
      </c>
      <c r="T37" s="267">
        <f t="shared" si="21"/>
        <v>0</v>
      </c>
      <c r="U37" s="275">
        <f t="shared" si="22"/>
        <v>0</v>
      </c>
      <c r="V37" s="102"/>
      <c r="W37" s="102"/>
      <c r="X37" s="102"/>
    </row>
    <row r="38" spans="1:24" ht="12.75">
      <c r="A38" s="259" t="str">
        <f>'Input Tab'!A40</f>
        <v>Water &amp; Sewer/Garbage</v>
      </c>
      <c r="B38" s="366">
        <f>'Input Tab'!B40</f>
        <v>0</v>
      </c>
      <c r="C38" s="366">
        <f>'Input Tab'!C40</f>
        <v>0</v>
      </c>
      <c r="D38" s="366">
        <f>'Input Tab'!D40</f>
        <v>0</v>
      </c>
      <c r="E38" s="366">
        <f>'Input Tab'!E40</f>
        <v>0</v>
      </c>
      <c r="F38" s="230">
        <f t="shared" si="23"/>
        <v>0</v>
      </c>
      <c r="G38" s="266">
        <f t="shared" si="24"/>
        <v>0</v>
      </c>
      <c r="H38" s="267">
        <f t="shared" si="25"/>
        <v>0</v>
      </c>
      <c r="I38" s="267">
        <f t="shared" si="10"/>
        <v>0</v>
      </c>
      <c r="J38" s="267">
        <f t="shared" si="11"/>
        <v>0</v>
      </c>
      <c r="K38" s="267">
        <f t="shared" si="12"/>
        <v>0</v>
      </c>
      <c r="L38" s="267">
        <f t="shared" si="13"/>
        <v>0</v>
      </c>
      <c r="M38" s="267">
        <f t="shared" si="14"/>
        <v>0</v>
      </c>
      <c r="N38" s="267">
        <f t="shared" si="15"/>
        <v>0</v>
      </c>
      <c r="O38" s="267">
        <f t="shared" si="16"/>
        <v>0</v>
      </c>
      <c r="P38" s="267">
        <f t="shared" si="17"/>
        <v>0</v>
      </c>
      <c r="Q38" s="267">
        <f t="shared" si="18"/>
        <v>0</v>
      </c>
      <c r="R38" s="267">
        <f t="shared" si="19"/>
        <v>0</v>
      </c>
      <c r="S38" s="267">
        <f t="shared" si="20"/>
        <v>0</v>
      </c>
      <c r="T38" s="267">
        <f t="shared" si="21"/>
        <v>0</v>
      </c>
      <c r="U38" s="275">
        <f t="shared" si="22"/>
        <v>0</v>
      </c>
      <c r="V38" s="102"/>
      <c r="W38" s="102"/>
      <c r="X38" s="102"/>
    </row>
    <row r="39" spans="1:24" ht="12.75">
      <c r="A39" s="259" t="str">
        <f>'Input Tab'!A41</f>
        <v>Electric</v>
      </c>
      <c r="B39" s="366">
        <f>'Input Tab'!B41</f>
        <v>0</v>
      </c>
      <c r="C39" s="366">
        <f>'Input Tab'!C41</f>
        <v>0</v>
      </c>
      <c r="D39" s="366">
        <f>'Input Tab'!D41</f>
        <v>0</v>
      </c>
      <c r="E39" s="366">
        <f>'Input Tab'!E41</f>
        <v>0</v>
      </c>
      <c r="F39" s="230">
        <f t="shared" si="23"/>
        <v>0</v>
      </c>
      <c r="G39" s="266">
        <f t="shared" si="24"/>
        <v>0</v>
      </c>
      <c r="H39" s="267">
        <f t="shared" si="24"/>
        <v>0</v>
      </c>
      <c r="I39" s="267">
        <f aca="true" t="shared" si="26" ref="I39:U39">H39*(1+$B$3)</f>
        <v>0</v>
      </c>
      <c r="J39" s="267">
        <f t="shared" si="26"/>
        <v>0</v>
      </c>
      <c r="K39" s="267">
        <f t="shared" si="26"/>
        <v>0</v>
      </c>
      <c r="L39" s="267">
        <f t="shared" si="26"/>
        <v>0</v>
      </c>
      <c r="M39" s="267">
        <f t="shared" si="26"/>
        <v>0</v>
      </c>
      <c r="N39" s="267">
        <f t="shared" si="26"/>
        <v>0</v>
      </c>
      <c r="O39" s="267">
        <f t="shared" si="26"/>
        <v>0</v>
      </c>
      <c r="P39" s="267">
        <f t="shared" si="26"/>
        <v>0</v>
      </c>
      <c r="Q39" s="267">
        <f t="shared" si="26"/>
        <v>0</v>
      </c>
      <c r="R39" s="267">
        <f t="shared" si="26"/>
        <v>0</v>
      </c>
      <c r="S39" s="267">
        <f t="shared" si="26"/>
        <v>0</v>
      </c>
      <c r="T39" s="267">
        <f t="shared" si="26"/>
        <v>0</v>
      </c>
      <c r="U39" s="275">
        <f t="shared" si="26"/>
        <v>0</v>
      </c>
      <c r="V39" s="102"/>
      <c r="W39" s="102"/>
      <c r="X39" s="102"/>
    </row>
    <row r="40" spans="1:24" ht="12.75">
      <c r="A40" s="259" t="str">
        <f>'Input Tab'!A42</f>
        <v>Oil/Gas/Other</v>
      </c>
      <c r="B40" s="366">
        <f>'Input Tab'!B42</f>
        <v>0</v>
      </c>
      <c r="C40" s="366">
        <f>'Input Tab'!C42</f>
        <v>0</v>
      </c>
      <c r="D40" s="366">
        <f>'Input Tab'!D42</f>
        <v>0</v>
      </c>
      <c r="E40" s="366">
        <f>'Input Tab'!E42</f>
        <v>0</v>
      </c>
      <c r="F40" s="230">
        <f t="shared" si="23"/>
        <v>0</v>
      </c>
      <c r="G40" s="266">
        <f t="shared" si="24"/>
        <v>0</v>
      </c>
      <c r="H40" s="267">
        <f t="shared" si="24"/>
        <v>0</v>
      </c>
      <c r="I40" s="267">
        <f aca="true" t="shared" si="27" ref="I40:U40">H40*(1+$B$3)</f>
        <v>0</v>
      </c>
      <c r="J40" s="267">
        <f t="shared" si="27"/>
        <v>0</v>
      </c>
      <c r="K40" s="267">
        <f t="shared" si="27"/>
        <v>0</v>
      </c>
      <c r="L40" s="267">
        <f t="shared" si="27"/>
        <v>0</v>
      </c>
      <c r="M40" s="267">
        <f t="shared" si="27"/>
        <v>0</v>
      </c>
      <c r="N40" s="267">
        <f t="shared" si="27"/>
        <v>0</v>
      </c>
      <c r="O40" s="267">
        <f t="shared" si="27"/>
        <v>0</v>
      </c>
      <c r="P40" s="267">
        <f t="shared" si="27"/>
        <v>0</v>
      </c>
      <c r="Q40" s="267">
        <f t="shared" si="27"/>
        <v>0</v>
      </c>
      <c r="R40" s="267">
        <f t="shared" si="27"/>
        <v>0</v>
      </c>
      <c r="S40" s="267">
        <f t="shared" si="27"/>
        <v>0</v>
      </c>
      <c r="T40" s="267">
        <f t="shared" si="27"/>
        <v>0</v>
      </c>
      <c r="U40" s="275">
        <f t="shared" si="27"/>
        <v>0</v>
      </c>
      <c r="V40" s="102"/>
      <c r="W40" s="102"/>
      <c r="X40" s="102"/>
    </row>
    <row r="41" spans="1:24" ht="12.75">
      <c r="A41" s="259" t="str">
        <f>'Input Tab'!A43</f>
        <v>Telephone</v>
      </c>
      <c r="B41" s="366">
        <f>'Input Tab'!B43</f>
        <v>0</v>
      </c>
      <c r="C41" s="366">
        <f>'Input Tab'!C43</f>
        <v>0</v>
      </c>
      <c r="D41" s="366">
        <f>'Input Tab'!D43</f>
        <v>0</v>
      </c>
      <c r="E41" s="366">
        <f>'Input Tab'!E43</f>
        <v>0</v>
      </c>
      <c r="F41" s="230">
        <f t="shared" si="23"/>
        <v>0</v>
      </c>
      <c r="G41" s="266">
        <f t="shared" si="24"/>
        <v>0</v>
      </c>
      <c r="H41" s="267">
        <f t="shared" si="24"/>
        <v>0</v>
      </c>
      <c r="I41" s="267">
        <f aca="true" t="shared" si="28" ref="I41:U41">H41*(1+$B$3)</f>
        <v>0</v>
      </c>
      <c r="J41" s="267">
        <f t="shared" si="28"/>
        <v>0</v>
      </c>
      <c r="K41" s="267">
        <f t="shared" si="28"/>
        <v>0</v>
      </c>
      <c r="L41" s="267">
        <f t="shared" si="28"/>
        <v>0</v>
      </c>
      <c r="M41" s="267">
        <f t="shared" si="28"/>
        <v>0</v>
      </c>
      <c r="N41" s="267">
        <f t="shared" si="28"/>
        <v>0</v>
      </c>
      <c r="O41" s="267">
        <f t="shared" si="28"/>
        <v>0</v>
      </c>
      <c r="P41" s="267">
        <f t="shared" si="28"/>
        <v>0</v>
      </c>
      <c r="Q41" s="267">
        <f t="shared" si="28"/>
        <v>0</v>
      </c>
      <c r="R41" s="267">
        <f t="shared" si="28"/>
        <v>0</v>
      </c>
      <c r="S41" s="267">
        <f t="shared" si="28"/>
        <v>0</v>
      </c>
      <c r="T41" s="267">
        <f t="shared" si="28"/>
        <v>0</v>
      </c>
      <c r="U41" s="275">
        <f t="shared" si="28"/>
        <v>0</v>
      </c>
      <c r="V41" s="102"/>
      <c r="W41" s="102"/>
      <c r="X41" s="102"/>
    </row>
    <row r="42" spans="1:24" ht="12.75">
      <c r="A42" s="259" t="str">
        <f>'Input Tab'!A44</f>
        <v>Replacement Reserve</v>
      </c>
      <c r="B42" s="366">
        <f>'Input Tab'!B44</f>
        <v>0</v>
      </c>
      <c r="C42" s="366">
        <f>'Input Tab'!C44</f>
        <v>0</v>
      </c>
      <c r="D42" s="366">
        <f>'Input Tab'!D44</f>
        <v>0</v>
      </c>
      <c r="E42" s="366">
        <f>'Input Tab'!E44</f>
        <v>0</v>
      </c>
      <c r="F42" s="230">
        <f t="shared" si="23"/>
        <v>0</v>
      </c>
      <c r="G42" s="266">
        <f t="shared" si="24"/>
        <v>0</v>
      </c>
      <c r="H42" s="267">
        <f t="shared" si="24"/>
        <v>0</v>
      </c>
      <c r="I42" s="267">
        <f aca="true" t="shared" si="29" ref="I42:U42">H42*(1+$B$3)</f>
        <v>0</v>
      </c>
      <c r="J42" s="267">
        <f t="shared" si="29"/>
        <v>0</v>
      </c>
      <c r="K42" s="267">
        <f t="shared" si="29"/>
        <v>0</v>
      </c>
      <c r="L42" s="267">
        <f t="shared" si="29"/>
        <v>0</v>
      </c>
      <c r="M42" s="267">
        <f t="shared" si="29"/>
        <v>0</v>
      </c>
      <c r="N42" s="267">
        <f t="shared" si="29"/>
        <v>0</v>
      </c>
      <c r="O42" s="267">
        <f t="shared" si="29"/>
        <v>0</v>
      </c>
      <c r="P42" s="267">
        <f t="shared" si="29"/>
        <v>0</v>
      </c>
      <c r="Q42" s="267">
        <f t="shared" si="29"/>
        <v>0</v>
      </c>
      <c r="R42" s="267">
        <f t="shared" si="29"/>
        <v>0</v>
      </c>
      <c r="S42" s="267">
        <f t="shared" si="29"/>
        <v>0</v>
      </c>
      <c r="T42" s="267">
        <f t="shared" si="29"/>
        <v>0</v>
      </c>
      <c r="U42" s="275">
        <f t="shared" si="29"/>
        <v>0</v>
      </c>
      <c r="V42" s="102"/>
      <c r="W42" s="102"/>
      <c r="X42" s="102"/>
    </row>
    <row r="43" spans="1:24" ht="12.75">
      <c r="A43" s="259" t="str">
        <f>'Input Tab'!A45</f>
        <v>Operating Reserve</v>
      </c>
      <c r="B43" s="366">
        <f>'Input Tab'!B45</f>
        <v>0</v>
      </c>
      <c r="C43" s="366">
        <f>'Input Tab'!C45</f>
        <v>0</v>
      </c>
      <c r="D43" s="366">
        <f>'Input Tab'!D45</f>
        <v>0</v>
      </c>
      <c r="E43" s="366">
        <f>'Input Tab'!E45</f>
        <v>0</v>
      </c>
      <c r="F43" s="230">
        <f t="shared" si="23"/>
        <v>0</v>
      </c>
      <c r="G43" s="266">
        <f t="shared" si="24"/>
        <v>0</v>
      </c>
      <c r="H43" s="267">
        <f t="shared" si="24"/>
        <v>0</v>
      </c>
      <c r="I43" s="267">
        <f aca="true" t="shared" si="30" ref="I43:U43">H43*(1+$B$3)</f>
        <v>0</v>
      </c>
      <c r="J43" s="267">
        <f t="shared" si="30"/>
        <v>0</v>
      </c>
      <c r="K43" s="267">
        <f t="shared" si="30"/>
        <v>0</v>
      </c>
      <c r="L43" s="267">
        <f t="shared" si="30"/>
        <v>0</v>
      </c>
      <c r="M43" s="267">
        <f t="shared" si="30"/>
        <v>0</v>
      </c>
      <c r="N43" s="267">
        <f t="shared" si="30"/>
        <v>0</v>
      </c>
      <c r="O43" s="267">
        <f t="shared" si="30"/>
        <v>0</v>
      </c>
      <c r="P43" s="267">
        <f t="shared" si="30"/>
        <v>0</v>
      </c>
      <c r="Q43" s="267">
        <f t="shared" si="30"/>
        <v>0</v>
      </c>
      <c r="R43" s="267">
        <f t="shared" si="30"/>
        <v>0</v>
      </c>
      <c r="S43" s="267">
        <f t="shared" si="30"/>
        <v>0</v>
      </c>
      <c r="T43" s="267">
        <f t="shared" si="30"/>
        <v>0</v>
      </c>
      <c r="U43" s="275">
        <f t="shared" si="30"/>
        <v>0</v>
      </c>
      <c r="V43" s="102"/>
      <c r="W43" s="102"/>
      <c r="X43" s="102"/>
    </row>
    <row r="44" spans="1:24" ht="12.75">
      <c r="A44" s="259" t="str">
        <f>'Input Tab'!A46</f>
        <v>Bad Debt</v>
      </c>
      <c r="B44" s="366">
        <f>'Input Tab'!B46</f>
        <v>0</v>
      </c>
      <c r="C44" s="366">
        <f>'Input Tab'!C46</f>
        <v>0</v>
      </c>
      <c r="D44" s="366">
        <f>'Input Tab'!D46</f>
        <v>0</v>
      </c>
      <c r="E44" s="366">
        <f>'Input Tab'!E46</f>
        <v>0</v>
      </c>
      <c r="F44" s="230">
        <f t="shared" si="23"/>
        <v>0</v>
      </c>
      <c r="G44" s="266">
        <f t="shared" si="24"/>
        <v>0</v>
      </c>
      <c r="H44" s="267">
        <f t="shared" si="24"/>
        <v>0</v>
      </c>
      <c r="I44" s="267">
        <f aca="true" t="shared" si="31" ref="I44:U44">H44*(1+$B$3)</f>
        <v>0</v>
      </c>
      <c r="J44" s="267">
        <f t="shared" si="31"/>
        <v>0</v>
      </c>
      <c r="K44" s="267">
        <f t="shared" si="31"/>
        <v>0</v>
      </c>
      <c r="L44" s="267">
        <f t="shared" si="31"/>
        <v>0</v>
      </c>
      <c r="M44" s="267">
        <f t="shared" si="31"/>
        <v>0</v>
      </c>
      <c r="N44" s="267">
        <f t="shared" si="31"/>
        <v>0</v>
      </c>
      <c r="O44" s="267">
        <f t="shared" si="31"/>
        <v>0</v>
      </c>
      <c r="P44" s="267">
        <f t="shared" si="31"/>
        <v>0</v>
      </c>
      <c r="Q44" s="267">
        <f t="shared" si="31"/>
        <v>0</v>
      </c>
      <c r="R44" s="267">
        <f t="shared" si="31"/>
        <v>0</v>
      </c>
      <c r="S44" s="267">
        <f t="shared" si="31"/>
        <v>0</v>
      </c>
      <c r="T44" s="267">
        <f t="shared" si="31"/>
        <v>0</v>
      </c>
      <c r="U44" s="275">
        <f t="shared" si="31"/>
        <v>0</v>
      </c>
      <c r="V44" s="102"/>
      <c r="W44" s="102"/>
      <c r="X44" s="102"/>
    </row>
    <row r="45" spans="1:24" ht="12.75">
      <c r="A45" s="259" t="str">
        <f>'Input Tab'!A47</f>
        <v>Other (specify)</v>
      </c>
      <c r="B45" s="366">
        <f>'Input Tab'!B47</f>
        <v>0</v>
      </c>
      <c r="C45" s="366">
        <f>'Input Tab'!C47</f>
        <v>0</v>
      </c>
      <c r="D45" s="366">
        <f>'Input Tab'!D47</f>
        <v>0</v>
      </c>
      <c r="E45" s="366">
        <f>'Input Tab'!E47</f>
        <v>0</v>
      </c>
      <c r="F45" s="230">
        <f t="shared" si="23"/>
        <v>0</v>
      </c>
      <c r="G45" s="266">
        <f t="shared" si="24"/>
        <v>0</v>
      </c>
      <c r="H45" s="267">
        <f t="shared" si="24"/>
        <v>0</v>
      </c>
      <c r="I45" s="267">
        <f aca="true" t="shared" si="32" ref="I45:U45">H45*(1+$B$3)</f>
        <v>0</v>
      </c>
      <c r="J45" s="267">
        <f t="shared" si="32"/>
        <v>0</v>
      </c>
      <c r="K45" s="267">
        <f t="shared" si="32"/>
        <v>0</v>
      </c>
      <c r="L45" s="267">
        <f t="shared" si="32"/>
        <v>0</v>
      </c>
      <c r="M45" s="267">
        <f t="shared" si="32"/>
        <v>0</v>
      </c>
      <c r="N45" s="267">
        <f t="shared" si="32"/>
        <v>0</v>
      </c>
      <c r="O45" s="267">
        <f t="shared" si="32"/>
        <v>0</v>
      </c>
      <c r="P45" s="267">
        <f t="shared" si="32"/>
        <v>0</v>
      </c>
      <c r="Q45" s="267">
        <f t="shared" si="32"/>
        <v>0</v>
      </c>
      <c r="R45" s="267">
        <f t="shared" si="32"/>
        <v>0</v>
      </c>
      <c r="S45" s="267">
        <f t="shared" si="32"/>
        <v>0</v>
      </c>
      <c r="T45" s="267">
        <f t="shared" si="32"/>
        <v>0</v>
      </c>
      <c r="U45" s="275">
        <f t="shared" si="32"/>
        <v>0</v>
      </c>
      <c r="V45" s="102"/>
      <c r="W45" s="102"/>
      <c r="X45" s="102"/>
    </row>
    <row r="46" spans="1:24" ht="12.75">
      <c r="A46" s="259" t="str">
        <f>'Input Tab'!A48</f>
        <v>Other (specify)</v>
      </c>
      <c r="B46" s="366">
        <f>'Input Tab'!B48</f>
        <v>0</v>
      </c>
      <c r="C46" s="366">
        <f>'Input Tab'!C48</f>
        <v>0</v>
      </c>
      <c r="D46" s="366">
        <f>'Input Tab'!D48</f>
        <v>0</v>
      </c>
      <c r="E46" s="366">
        <f>'Input Tab'!E48</f>
        <v>0</v>
      </c>
      <c r="F46" s="230">
        <f t="shared" si="23"/>
        <v>0</v>
      </c>
      <c r="G46" s="266">
        <f t="shared" si="24"/>
        <v>0</v>
      </c>
      <c r="H46" s="267">
        <f t="shared" si="24"/>
        <v>0</v>
      </c>
      <c r="I46" s="267">
        <f aca="true" t="shared" si="33" ref="I46:U46">H46*(1+$B$3)</f>
        <v>0</v>
      </c>
      <c r="J46" s="267">
        <f t="shared" si="33"/>
        <v>0</v>
      </c>
      <c r="K46" s="267">
        <f t="shared" si="33"/>
        <v>0</v>
      </c>
      <c r="L46" s="267">
        <f t="shared" si="33"/>
        <v>0</v>
      </c>
      <c r="M46" s="267">
        <f t="shared" si="33"/>
        <v>0</v>
      </c>
      <c r="N46" s="267">
        <f t="shared" si="33"/>
        <v>0</v>
      </c>
      <c r="O46" s="267">
        <f t="shared" si="33"/>
        <v>0</v>
      </c>
      <c r="P46" s="267">
        <f t="shared" si="33"/>
        <v>0</v>
      </c>
      <c r="Q46" s="267">
        <f t="shared" si="33"/>
        <v>0</v>
      </c>
      <c r="R46" s="267">
        <f t="shared" si="33"/>
        <v>0</v>
      </c>
      <c r="S46" s="267">
        <f t="shared" si="33"/>
        <v>0</v>
      </c>
      <c r="T46" s="267">
        <f t="shared" si="33"/>
        <v>0</v>
      </c>
      <c r="U46" s="275">
        <f t="shared" si="33"/>
        <v>0</v>
      </c>
      <c r="V46" s="102"/>
      <c r="W46" s="102"/>
      <c r="X46" s="102"/>
    </row>
    <row r="47" spans="1:24" ht="12.75">
      <c r="A47" s="259" t="str">
        <f>'Input Tab'!A49</f>
        <v>Other (specify)</v>
      </c>
      <c r="B47" s="366">
        <f>'Input Tab'!B49</f>
        <v>0</v>
      </c>
      <c r="C47" s="366">
        <f>'Input Tab'!C49</f>
        <v>0</v>
      </c>
      <c r="D47" s="366">
        <f>'Input Tab'!D49</f>
        <v>0</v>
      </c>
      <c r="E47" s="366">
        <f>'Input Tab'!E49</f>
        <v>0</v>
      </c>
      <c r="F47" s="230">
        <f t="shared" si="23"/>
        <v>0</v>
      </c>
      <c r="G47" s="266">
        <f t="shared" si="24"/>
        <v>0</v>
      </c>
      <c r="H47" s="267">
        <f t="shared" si="24"/>
        <v>0</v>
      </c>
      <c r="I47" s="267">
        <f aca="true" t="shared" si="34" ref="I47:U47">H47*(1+$B$3)</f>
        <v>0</v>
      </c>
      <c r="J47" s="267">
        <f t="shared" si="34"/>
        <v>0</v>
      </c>
      <c r="K47" s="267">
        <f t="shared" si="34"/>
        <v>0</v>
      </c>
      <c r="L47" s="267">
        <f t="shared" si="34"/>
        <v>0</v>
      </c>
      <c r="M47" s="267">
        <f t="shared" si="34"/>
        <v>0</v>
      </c>
      <c r="N47" s="267">
        <f t="shared" si="34"/>
        <v>0</v>
      </c>
      <c r="O47" s="267">
        <f t="shared" si="34"/>
        <v>0</v>
      </c>
      <c r="P47" s="267">
        <f t="shared" si="34"/>
        <v>0</v>
      </c>
      <c r="Q47" s="267">
        <f t="shared" si="34"/>
        <v>0</v>
      </c>
      <c r="R47" s="267">
        <f t="shared" si="34"/>
        <v>0</v>
      </c>
      <c r="S47" s="267">
        <f t="shared" si="34"/>
        <v>0</v>
      </c>
      <c r="T47" s="267">
        <f t="shared" si="34"/>
        <v>0</v>
      </c>
      <c r="U47" s="275">
        <f t="shared" si="34"/>
        <v>0</v>
      </c>
      <c r="V47" s="102"/>
      <c r="W47" s="102"/>
      <c r="X47" s="102"/>
    </row>
    <row r="48" spans="1:24" ht="12.75">
      <c r="A48" s="259" t="str">
        <f>'Input Tab'!A51</f>
        <v>Other (specify)</v>
      </c>
      <c r="B48" s="366">
        <f>'Input Tab'!B51</f>
        <v>0</v>
      </c>
      <c r="C48" s="366">
        <f>'Input Tab'!C51</f>
        <v>0</v>
      </c>
      <c r="D48" s="366">
        <f>'Input Tab'!D51</f>
        <v>0</v>
      </c>
      <c r="E48" s="366">
        <f>'Input Tab'!E51</f>
        <v>0</v>
      </c>
      <c r="F48" s="230">
        <f t="shared" si="23"/>
        <v>0</v>
      </c>
      <c r="G48" s="266">
        <f t="shared" si="24"/>
        <v>0</v>
      </c>
      <c r="H48" s="267">
        <f t="shared" si="24"/>
        <v>0</v>
      </c>
      <c r="I48" s="267">
        <f aca="true" t="shared" si="35" ref="I48:U48">H48*(1+$B$3)</f>
        <v>0</v>
      </c>
      <c r="J48" s="267">
        <f t="shared" si="35"/>
        <v>0</v>
      </c>
      <c r="K48" s="267">
        <f t="shared" si="35"/>
        <v>0</v>
      </c>
      <c r="L48" s="267">
        <f t="shared" si="35"/>
        <v>0</v>
      </c>
      <c r="M48" s="267">
        <f t="shared" si="35"/>
        <v>0</v>
      </c>
      <c r="N48" s="267">
        <f t="shared" si="35"/>
        <v>0</v>
      </c>
      <c r="O48" s="267">
        <f t="shared" si="35"/>
        <v>0</v>
      </c>
      <c r="P48" s="267">
        <f t="shared" si="35"/>
        <v>0</v>
      </c>
      <c r="Q48" s="267">
        <f t="shared" si="35"/>
        <v>0</v>
      </c>
      <c r="R48" s="267">
        <f t="shared" si="35"/>
        <v>0</v>
      </c>
      <c r="S48" s="267">
        <f t="shared" si="35"/>
        <v>0</v>
      </c>
      <c r="T48" s="267">
        <f t="shared" si="35"/>
        <v>0</v>
      </c>
      <c r="U48" s="275">
        <f t="shared" si="35"/>
        <v>0</v>
      </c>
      <c r="V48" s="102"/>
      <c r="W48" s="102"/>
      <c r="X48" s="102"/>
    </row>
    <row r="49" spans="1:24" ht="12.75">
      <c r="A49" s="259" t="str">
        <f>'Input Tab'!A52</f>
        <v>Other (specify)</v>
      </c>
      <c r="B49" s="366">
        <f>'Input Tab'!B52</f>
        <v>0</v>
      </c>
      <c r="C49" s="366">
        <f>'Input Tab'!C52</f>
        <v>0</v>
      </c>
      <c r="D49" s="366">
        <f>'Input Tab'!D52</f>
        <v>0</v>
      </c>
      <c r="E49" s="366">
        <f>'Input Tab'!E52</f>
        <v>0</v>
      </c>
      <c r="F49" s="230">
        <f t="shared" si="23"/>
        <v>0</v>
      </c>
      <c r="G49" s="266">
        <f t="shared" si="24"/>
        <v>0</v>
      </c>
      <c r="H49" s="267">
        <f t="shared" si="24"/>
        <v>0</v>
      </c>
      <c r="I49" s="267">
        <f aca="true" t="shared" si="36" ref="I49:U49">H49*(1+$B$3)</f>
        <v>0</v>
      </c>
      <c r="J49" s="267">
        <f t="shared" si="36"/>
        <v>0</v>
      </c>
      <c r="K49" s="267">
        <f t="shared" si="36"/>
        <v>0</v>
      </c>
      <c r="L49" s="267">
        <f t="shared" si="36"/>
        <v>0</v>
      </c>
      <c r="M49" s="267">
        <f t="shared" si="36"/>
        <v>0</v>
      </c>
      <c r="N49" s="267">
        <f t="shared" si="36"/>
        <v>0</v>
      </c>
      <c r="O49" s="267">
        <f t="shared" si="36"/>
        <v>0</v>
      </c>
      <c r="P49" s="267">
        <f t="shared" si="36"/>
        <v>0</v>
      </c>
      <c r="Q49" s="267">
        <f t="shared" si="36"/>
        <v>0</v>
      </c>
      <c r="R49" s="267">
        <f t="shared" si="36"/>
        <v>0</v>
      </c>
      <c r="S49" s="267">
        <f t="shared" si="36"/>
        <v>0</v>
      </c>
      <c r="T49" s="267">
        <f t="shared" si="36"/>
        <v>0</v>
      </c>
      <c r="U49" s="275">
        <f t="shared" si="36"/>
        <v>0</v>
      </c>
      <c r="V49" s="102"/>
      <c r="W49" s="102"/>
      <c r="X49" s="102"/>
    </row>
    <row r="50" spans="1:24" s="56" customFormat="1" ht="12.75">
      <c r="A50" s="377" t="str">
        <f>'Input Tab'!A53</f>
        <v>Total</v>
      </c>
      <c r="B50" s="129">
        <f>SUM(B23:B49)</f>
        <v>0</v>
      </c>
      <c r="C50" s="129">
        <f>SUM(C23:C49)</f>
        <v>0</v>
      </c>
      <c r="D50" s="129">
        <f>SUM(D23:D49)</f>
        <v>0</v>
      </c>
      <c r="E50" s="367">
        <f>SUM(E23:E49)</f>
        <v>0</v>
      </c>
      <c r="F50" s="367">
        <f>SUM(F23:F49)</f>
        <v>0</v>
      </c>
      <c r="G50" s="373">
        <f>SUM(G23:G49)</f>
        <v>0</v>
      </c>
      <c r="H50" s="351">
        <f>SUM(H23:H49)</f>
        <v>0</v>
      </c>
      <c r="I50" s="351">
        <f>SUM(I23:I49)</f>
        <v>0</v>
      </c>
      <c r="J50" s="351">
        <f>SUM(J23:J49)</f>
        <v>0</v>
      </c>
      <c r="K50" s="351">
        <f>SUM(K23:K49)</f>
        <v>0</v>
      </c>
      <c r="L50" s="351">
        <f>SUM(L23:L49)</f>
        <v>0</v>
      </c>
      <c r="M50" s="351">
        <f>SUM(M23:M49)</f>
        <v>0</v>
      </c>
      <c r="N50" s="351">
        <f>SUM(N23:N49)</f>
        <v>0</v>
      </c>
      <c r="O50" s="351">
        <f>SUM(O23:O49)</f>
        <v>0</v>
      </c>
      <c r="P50" s="351">
        <f>SUM(P23:P49)</f>
        <v>0</v>
      </c>
      <c r="Q50" s="351">
        <f>SUM(Q23:Q49)</f>
        <v>0</v>
      </c>
      <c r="R50" s="351">
        <f>SUM(R23:R49)</f>
        <v>0</v>
      </c>
      <c r="S50" s="351">
        <f>SUM(S23:S49)</f>
        <v>0</v>
      </c>
      <c r="T50" s="351">
        <f>SUM(T23:T49)</f>
        <v>0</v>
      </c>
      <c r="U50" s="352">
        <f>SUM(U23:U49)</f>
        <v>0</v>
      </c>
      <c r="V50" s="137"/>
      <c r="W50" s="137"/>
      <c r="X50" s="137"/>
    </row>
    <row r="51" spans="1:24" ht="13.5" thickBot="1">
      <c r="A51" s="378" t="str">
        <f>'Input Tab'!A54</f>
        <v>         Total Expenses (Operating + Services)</v>
      </c>
      <c r="B51" s="368" t="s">
        <v>7</v>
      </c>
      <c r="C51" s="368" t="s">
        <v>7</v>
      </c>
      <c r="D51" s="368" t="s">
        <v>7</v>
      </c>
      <c r="E51" s="260"/>
      <c r="F51" s="369"/>
      <c r="G51" s="270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7"/>
      <c r="V51" s="102"/>
      <c r="W51" s="102"/>
      <c r="X51" s="102"/>
    </row>
    <row r="52" spans="1:24" s="56" customFormat="1" ht="13.5" thickBot="1">
      <c r="A52" s="379" t="str">
        <f>'Input Tab'!A55</f>
        <v> NOI: Net Operating Income (Effective Gross Income - Total Expense)</v>
      </c>
      <c r="B52" s="150">
        <f>+B20-B50</f>
        <v>0</v>
      </c>
      <c r="C52" s="150">
        <f>+C20-C50</f>
        <v>0</v>
      </c>
      <c r="D52" s="150">
        <f>+D20-D50</f>
        <v>0</v>
      </c>
      <c r="E52" s="150">
        <f>+E20-E50</f>
        <v>0</v>
      </c>
      <c r="F52" s="150">
        <f>F20-F50</f>
        <v>0</v>
      </c>
      <c r="G52" s="374">
        <f>G20-G50</f>
        <v>0</v>
      </c>
      <c r="H52" s="375">
        <f>H20-H50</f>
        <v>0</v>
      </c>
      <c r="I52" s="375">
        <f>I20-I50</f>
        <v>0</v>
      </c>
      <c r="J52" s="375">
        <f>J20-J50</f>
        <v>0</v>
      </c>
      <c r="K52" s="375">
        <f>K20-K50</f>
        <v>0</v>
      </c>
      <c r="L52" s="375">
        <f>L20-L50</f>
        <v>0</v>
      </c>
      <c r="M52" s="375">
        <f>M20-M50</f>
        <v>0</v>
      </c>
      <c r="N52" s="375">
        <f>N20-N50</f>
        <v>0</v>
      </c>
      <c r="O52" s="375">
        <f>O20-O50</f>
        <v>0</v>
      </c>
      <c r="P52" s="375">
        <f>P20-P50</f>
        <v>0</v>
      </c>
      <c r="Q52" s="375">
        <f>Q20-Q50</f>
        <v>0</v>
      </c>
      <c r="R52" s="375">
        <f>R20-R50</f>
        <v>0</v>
      </c>
      <c r="S52" s="375">
        <f>S20-S50</f>
        <v>0</v>
      </c>
      <c r="T52" s="375">
        <f>T20-T50</f>
        <v>0</v>
      </c>
      <c r="U52" s="376">
        <f>U20-U50</f>
        <v>0</v>
      </c>
      <c r="V52" s="137"/>
      <c r="W52" s="137"/>
      <c r="X52" s="137"/>
    </row>
    <row r="53" spans="1:24" s="56" customFormat="1" ht="12.75">
      <c r="A53" s="141"/>
      <c r="B53" s="309"/>
      <c r="C53" s="309"/>
      <c r="D53" s="309"/>
      <c r="E53" s="237"/>
      <c r="F53" s="156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53"/>
      <c r="V53" s="137"/>
      <c r="W53" s="137"/>
      <c r="X53" s="137"/>
    </row>
    <row r="54" spans="1:24" ht="12.75">
      <c r="A54" s="154" t="str">
        <f>'Input Tab'!A57</f>
        <v>Mortgage Payment (Must Pay Debt)</v>
      </c>
      <c r="B54" s="310">
        <f>'Input Tab'!B57</f>
        <v>0</v>
      </c>
      <c r="C54" s="310">
        <f>'Input Tab'!C57</f>
        <v>0</v>
      </c>
      <c r="D54" s="310">
        <f>'Input Tab'!D57</f>
        <v>0</v>
      </c>
      <c r="E54" s="310">
        <f>'Input Tab'!E57</f>
        <v>0</v>
      </c>
      <c r="F54" s="156">
        <f>'Input Tab'!F57</f>
        <v>0</v>
      </c>
      <c r="G54" s="311">
        <f>'Input Tab'!G57</f>
        <v>0</v>
      </c>
      <c r="H54" s="158">
        <f>'Input Tab'!H57</f>
        <v>0</v>
      </c>
      <c r="I54" s="158">
        <f>'Input Tab'!I57</f>
        <v>0</v>
      </c>
      <c r="J54" s="158">
        <f>'Input Tab'!J57</f>
        <v>0</v>
      </c>
      <c r="K54" s="158">
        <f>'Input Tab'!K57</f>
        <v>0</v>
      </c>
      <c r="L54" s="158">
        <f>'Input Tab'!L57</f>
        <v>0</v>
      </c>
      <c r="M54" s="158">
        <f>'Input Tab'!M57</f>
        <v>0</v>
      </c>
      <c r="N54" s="158">
        <f>'Input Tab'!N57</f>
        <v>0</v>
      </c>
      <c r="O54" s="158">
        <f>'Input Tab'!O57</f>
        <v>0</v>
      </c>
      <c r="P54" s="158">
        <f>'Input Tab'!P57</f>
        <v>0</v>
      </c>
      <c r="Q54" s="158">
        <f>'Input Tab'!Q57</f>
        <v>0</v>
      </c>
      <c r="R54" s="158">
        <f>'Input Tab'!R57</f>
        <v>0</v>
      </c>
      <c r="S54" s="158">
        <f>'Input Tab'!S57</f>
        <v>0</v>
      </c>
      <c r="T54" s="158">
        <f>'Input Tab'!T57</f>
        <v>0</v>
      </c>
      <c r="U54" s="312">
        <f>'Input Tab'!U57</f>
        <v>0</v>
      </c>
      <c r="V54" s="102"/>
      <c r="W54" s="102"/>
      <c r="X54" s="102"/>
    </row>
    <row r="55" spans="1:24" ht="13.5" thickBot="1">
      <c r="A55" s="154"/>
      <c r="B55" s="310"/>
      <c r="C55" s="310"/>
      <c r="D55" s="310"/>
      <c r="E55" s="238">
        <v>0</v>
      </c>
      <c r="F55" s="156"/>
      <c r="G55" s="161">
        <v>0</v>
      </c>
      <c r="H55" s="161">
        <v>0</v>
      </c>
      <c r="I55" s="161">
        <v>0</v>
      </c>
      <c r="J55" s="161">
        <v>0</v>
      </c>
      <c r="K55" s="161">
        <v>0</v>
      </c>
      <c r="L55" s="161">
        <v>0</v>
      </c>
      <c r="M55" s="161">
        <v>0</v>
      </c>
      <c r="N55" s="161">
        <v>0</v>
      </c>
      <c r="O55" s="161">
        <v>0</v>
      </c>
      <c r="P55" s="161">
        <v>0</v>
      </c>
      <c r="Q55" s="162">
        <v>0</v>
      </c>
      <c r="R55" s="162">
        <v>0</v>
      </c>
      <c r="S55" s="162"/>
      <c r="T55" s="162"/>
      <c r="U55" s="162"/>
      <c r="V55" s="102"/>
      <c r="W55" s="102"/>
      <c r="X55" s="102"/>
    </row>
    <row r="56" spans="1:24" s="56" customFormat="1" ht="14.25" thickBot="1" thickTop="1">
      <c r="A56" s="163" t="s">
        <v>41</v>
      </c>
      <c r="B56" s="313">
        <f>B52-B54</f>
        <v>0</v>
      </c>
      <c r="C56" s="164">
        <f aca="true" t="shared" si="37" ref="C56:U56">C52-C54</f>
        <v>0</v>
      </c>
      <c r="D56" s="167">
        <f t="shared" si="37"/>
        <v>0</v>
      </c>
      <c r="E56" s="314">
        <f t="shared" si="37"/>
        <v>0</v>
      </c>
      <c r="F56" s="167">
        <f t="shared" si="37"/>
        <v>0</v>
      </c>
      <c r="G56" s="168">
        <f t="shared" si="37"/>
        <v>0</v>
      </c>
      <c r="H56" s="168">
        <f t="shared" si="37"/>
        <v>0</v>
      </c>
      <c r="I56" s="168">
        <f t="shared" si="37"/>
        <v>0</v>
      </c>
      <c r="J56" s="168">
        <f t="shared" si="37"/>
        <v>0</v>
      </c>
      <c r="K56" s="168">
        <f t="shared" si="37"/>
        <v>0</v>
      </c>
      <c r="L56" s="168">
        <f t="shared" si="37"/>
        <v>0</v>
      </c>
      <c r="M56" s="168">
        <f t="shared" si="37"/>
        <v>0</v>
      </c>
      <c r="N56" s="168">
        <f t="shared" si="37"/>
        <v>0</v>
      </c>
      <c r="O56" s="168">
        <f t="shared" si="37"/>
        <v>0</v>
      </c>
      <c r="P56" s="168">
        <f t="shared" si="37"/>
        <v>0</v>
      </c>
      <c r="Q56" s="168">
        <f t="shared" si="37"/>
        <v>0</v>
      </c>
      <c r="R56" s="168">
        <f t="shared" si="37"/>
        <v>0</v>
      </c>
      <c r="S56" s="168">
        <f t="shared" si="37"/>
        <v>0</v>
      </c>
      <c r="T56" s="168">
        <f t="shared" si="37"/>
        <v>0</v>
      </c>
      <c r="U56" s="168">
        <f t="shared" si="37"/>
        <v>0</v>
      </c>
      <c r="V56" s="137"/>
      <c r="W56" s="137"/>
      <c r="X56" s="137"/>
    </row>
    <row r="57" spans="1:24" s="56" customFormat="1" ht="14.25" thickBot="1" thickTop="1">
      <c r="A57" s="315"/>
      <c r="B57" s="316"/>
      <c r="C57" s="316"/>
      <c r="D57" s="316"/>
      <c r="E57" s="317"/>
      <c r="F57" s="318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37"/>
      <c r="W57" s="137"/>
      <c r="X57" s="137"/>
    </row>
    <row r="58" spans="1:24" s="56" customFormat="1" ht="12.75">
      <c r="A58" s="174" t="s">
        <v>28</v>
      </c>
      <c r="B58" s="421" t="e">
        <f>'Input Tab'!#REF!</f>
        <v>#REF!</v>
      </c>
      <c r="C58" s="421" t="e">
        <f>'Input Tab'!#REF!</f>
        <v>#REF!</v>
      </c>
      <c r="D58" s="421" t="e">
        <f>'Input Tab'!#REF!</f>
        <v>#REF!</v>
      </c>
      <c r="E58" s="421" t="e">
        <f>'Input Tab'!#REF!</f>
        <v>#REF!</v>
      </c>
      <c r="F58" s="421" t="e">
        <f>'Input Tab'!#REF!</f>
        <v>#REF!</v>
      </c>
      <c r="G58" s="421" t="e">
        <f>'Input Tab'!#REF!</f>
        <v>#REF!</v>
      </c>
      <c r="H58" s="421" t="e">
        <f>'Input Tab'!#REF!</f>
        <v>#REF!</v>
      </c>
      <c r="I58" s="421" t="e">
        <f>'Input Tab'!#REF!</f>
        <v>#REF!</v>
      </c>
      <c r="J58" s="421" t="e">
        <f>'Input Tab'!#REF!</f>
        <v>#REF!</v>
      </c>
      <c r="K58" s="421" t="e">
        <f>'Input Tab'!#REF!</f>
        <v>#REF!</v>
      </c>
      <c r="L58" s="421" t="e">
        <f>'Input Tab'!#REF!</f>
        <v>#REF!</v>
      </c>
      <c r="M58" s="421" t="e">
        <f>'Input Tab'!#REF!</f>
        <v>#REF!</v>
      </c>
      <c r="N58" s="421" t="e">
        <f>'Input Tab'!#REF!</f>
        <v>#REF!</v>
      </c>
      <c r="O58" s="421" t="e">
        <f>'Input Tab'!#REF!</f>
        <v>#REF!</v>
      </c>
      <c r="P58" s="421" t="e">
        <f>'Input Tab'!#REF!</f>
        <v>#REF!</v>
      </c>
      <c r="Q58" s="421" t="e">
        <f>'Input Tab'!#REF!</f>
        <v>#REF!</v>
      </c>
      <c r="R58" s="421" t="e">
        <f>'Input Tab'!#REF!</f>
        <v>#REF!</v>
      </c>
      <c r="S58" s="421" t="e">
        <f>'Input Tab'!#REF!</f>
        <v>#REF!</v>
      </c>
      <c r="T58" s="421" t="e">
        <f>'Input Tab'!#REF!</f>
        <v>#REF!</v>
      </c>
      <c r="U58" s="421" t="e">
        <f>'Input Tab'!#REF!</f>
        <v>#REF!</v>
      </c>
      <c r="V58" s="137"/>
      <c r="W58" s="137"/>
      <c r="X58" s="137"/>
    </row>
    <row r="59" spans="1:24" ht="12.75">
      <c r="A59" s="175" t="s">
        <v>29</v>
      </c>
      <c r="B59" s="422">
        <f>'Input Tab'!B61</f>
        <v>0</v>
      </c>
      <c r="C59" s="422">
        <f>'Input Tab'!C61</f>
        <v>0</v>
      </c>
      <c r="D59" s="422">
        <f>'Input Tab'!D61</f>
        <v>0</v>
      </c>
      <c r="E59" s="422">
        <f>'Input Tab'!E61</f>
        <v>0</v>
      </c>
      <c r="F59" s="422">
        <f>'Input Tab'!F61</f>
        <v>0</v>
      </c>
      <c r="G59" s="422">
        <f>'Input Tab'!G61</f>
        <v>0</v>
      </c>
      <c r="H59" s="422">
        <f>'Input Tab'!H61</f>
        <v>0</v>
      </c>
      <c r="I59" s="422">
        <f>'Input Tab'!I61</f>
        <v>0</v>
      </c>
      <c r="J59" s="422">
        <f>'Input Tab'!J61</f>
        <v>0</v>
      </c>
      <c r="K59" s="422">
        <f>'Input Tab'!K61</f>
        <v>0</v>
      </c>
      <c r="L59" s="422">
        <f>'Input Tab'!L61</f>
        <v>0</v>
      </c>
      <c r="M59" s="422">
        <f>'Input Tab'!M61</f>
        <v>0</v>
      </c>
      <c r="N59" s="422">
        <f>'Input Tab'!N61</f>
        <v>0</v>
      </c>
      <c r="O59" s="422">
        <f>'Input Tab'!O61</f>
        <v>0</v>
      </c>
      <c r="P59" s="422">
        <f>'Input Tab'!P61</f>
        <v>0</v>
      </c>
      <c r="Q59" s="422">
        <f>'Input Tab'!Q61</f>
        <v>0</v>
      </c>
      <c r="R59" s="422">
        <f>'Input Tab'!R61</f>
        <v>0</v>
      </c>
      <c r="S59" s="422">
        <f>'Input Tab'!S61</f>
        <v>0</v>
      </c>
      <c r="T59" s="422">
        <f>'Input Tab'!T61</f>
        <v>0</v>
      </c>
      <c r="U59" s="422">
        <f>'Input Tab'!U61</f>
        <v>0</v>
      </c>
      <c r="V59" s="102"/>
      <c r="W59" s="102"/>
      <c r="X59" s="102"/>
    </row>
    <row r="60" spans="1:24" ht="12.75">
      <c r="A60" s="145" t="s">
        <v>30</v>
      </c>
      <c r="B60" s="423">
        <f>'Input Tab'!B62</f>
        <v>0</v>
      </c>
      <c r="C60" s="423">
        <f>'Input Tab'!C62</f>
        <v>0</v>
      </c>
      <c r="D60" s="423">
        <f>'Input Tab'!D62</f>
        <v>0</v>
      </c>
      <c r="E60" s="423">
        <f>'Input Tab'!E62</f>
        <v>0</v>
      </c>
      <c r="F60" s="423">
        <f>'Input Tab'!F62</f>
        <v>0</v>
      </c>
      <c r="G60" s="423">
        <f>'Input Tab'!G62</f>
        <v>0</v>
      </c>
      <c r="H60" s="423">
        <f>'Input Tab'!H62</f>
        <v>0</v>
      </c>
      <c r="I60" s="423">
        <f>'Input Tab'!I62</f>
        <v>0</v>
      </c>
      <c r="J60" s="423">
        <f>'Input Tab'!J62</f>
        <v>0</v>
      </c>
      <c r="K60" s="423">
        <f>'Input Tab'!K62</f>
        <v>0</v>
      </c>
      <c r="L60" s="423">
        <f>'Input Tab'!L62</f>
        <v>0</v>
      </c>
      <c r="M60" s="423">
        <f>'Input Tab'!M62</f>
        <v>0</v>
      </c>
      <c r="N60" s="423">
        <f>'Input Tab'!N62</f>
        <v>0</v>
      </c>
      <c r="O60" s="423">
        <f>'Input Tab'!O62</f>
        <v>0</v>
      </c>
      <c r="P60" s="423">
        <f>'Input Tab'!P62</f>
        <v>0</v>
      </c>
      <c r="Q60" s="423">
        <f>'Input Tab'!Q62</f>
        <v>0</v>
      </c>
      <c r="R60" s="423">
        <f>'Input Tab'!R62</f>
        <v>0</v>
      </c>
      <c r="S60" s="423">
        <f>'Input Tab'!S62</f>
        <v>0</v>
      </c>
      <c r="T60" s="423">
        <f>'Input Tab'!T62</f>
        <v>0</v>
      </c>
      <c r="U60" s="423">
        <f>'Input Tab'!U62</f>
        <v>0</v>
      </c>
      <c r="V60" s="102"/>
      <c r="W60" s="102"/>
      <c r="X60" s="102"/>
    </row>
    <row r="61" spans="1:24" ht="13.5" thickBot="1">
      <c r="A61" s="176" t="s">
        <v>31</v>
      </c>
      <c r="B61" s="177">
        <f>+B56-B59-B60</f>
        <v>0</v>
      </c>
      <c r="C61" s="177">
        <f aca="true" t="shared" si="38" ref="C61:U61">+C56-C59-C60</f>
        <v>0</v>
      </c>
      <c r="D61" s="177">
        <f t="shared" si="38"/>
        <v>0</v>
      </c>
      <c r="E61" s="177">
        <f t="shared" si="38"/>
        <v>0</v>
      </c>
      <c r="F61" s="177">
        <f t="shared" si="38"/>
        <v>0</v>
      </c>
      <c r="G61" s="177">
        <f t="shared" si="38"/>
        <v>0</v>
      </c>
      <c r="H61" s="177">
        <f t="shared" si="38"/>
        <v>0</v>
      </c>
      <c r="I61" s="177">
        <f t="shared" si="38"/>
        <v>0</v>
      </c>
      <c r="J61" s="177">
        <f t="shared" si="38"/>
        <v>0</v>
      </c>
      <c r="K61" s="177">
        <f t="shared" si="38"/>
        <v>0</v>
      </c>
      <c r="L61" s="177">
        <f t="shared" si="38"/>
        <v>0</v>
      </c>
      <c r="M61" s="177">
        <f t="shared" si="38"/>
        <v>0</v>
      </c>
      <c r="N61" s="177">
        <f t="shared" si="38"/>
        <v>0</v>
      </c>
      <c r="O61" s="177">
        <f t="shared" si="38"/>
        <v>0</v>
      </c>
      <c r="P61" s="177">
        <f t="shared" si="38"/>
        <v>0</v>
      </c>
      <c r="Q61" s="177">
        <f t="shared" si="38"/>
        <v>0</v>
      </c>
      <c r="R61" s="177">
        <f t="shared" si="38"/>
        <v>0</v>
      </c>
      <c r="S61" s="177">
        <f t="shared" si="38"/>
        <v>0</v>
      </c>
      <c r="T61" s="177">
        <f t="shared" si="38"/>
        <v>0</v>
      </c>
      <c r="U61" s="177">
        <f t="shared" si="38"/>
        <v>0</v>
      </c>
      <c r="V61" s="102"/>
      <c r="W61" s="102"/>
      <c r="X61" s="102"/>
    </row>
    <row r="62" spans="1:24" ht="12.75">
      <c r="A62" s="144"/>
      <c r="B62" s="125"/>
      <c r="C62" s="125"/>
      <c r="D62" s="125"/>
      <c r="E62" s="125"/>
      <c r="F62" s="125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02"/>
      <c r="W62" s="102"/>
      <c r="X62" s="102"/>
    </row>
    <row r="63" spans="1:24" ht="12.75">
      <c r="A63" s="319" t="s">
        <v>32</v>
      </c>
      <c r="B63" s="125"/>
      <c r="C63" s="125"/>
      <c r="D63" s="125"/>
      <c r="E63" s="125"/>
      <c r="F63" s="125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02"/>
      <c r="W63" s="102"/>
      <c r="X63" s="102"/>
    </row>
    <row r="64" spans="1:24" s="57" customFormat="1" ht="12.75">
      <c r="A64" s="320" t="str">
        <f>'Input Tab'!A66</f>
        <v>Economic Vacancy Rate</v>
      </c>
      <c r="B64" s="321" t="e">
        <f>'Input Tab'!B66</f>
        <v>#DIV/0!</v>
      </c>
      <c r="C64" s="321" t="e">
        <f>'Input Tab'!C66</f>
        <v>#DIV/0!</v>
      </c>
      <c r="D64" s="321" t="e">
        <f>'Input Tab'!D66</f>
        <v>#DIV/0!</v>
      </c>
      <c r="E64" s="322"/>
      <c r="F64" s="321" t="e">
        <f>'Input Tab'!F66</f>
        <v>#DIV/0!</v>
      </c>
      <c r="G64" s="321" t="e">
        <f>'Input Tab'!G66</f>
        <v>#DIV/0!</v>
      </c>
      <c r="H64" s="321" t="e">
        <f>'Input Tab'!H66</f>
        <v>#DIV/0!</v>
      </c>
      <c r="I64" s="321" t="e">
        <f>'Input Tab'!I66</f>
        <v>#DIV/0!</v>
      </c>
      <c r="J64" s="321" t="e">
        <f>'Input Tab'!J66</f>
        <v>#DIV/0!</v>
      </c>
      <c r="K64" s="321" t="e">
        <f>'Input Tab'!K66</f>
        <v>#DIV/0!</v>
      </c>
      <c r="L64" s="321" t="e">
        <f>'Input Tab'!L66</f>
        <v>#DIV/0!</v>
      </c>
      <c r="M64" s="321" t="e">
        <f>'Input Tab'!M66</f>
        <v>#DIV/0!</v>
      </c>
      <c r="N64" s="321" t="e">
        <f>'Input Tab'!N66</f>
        <v>#DIV/0!</v>
      </c>
      <c r="O64" s="321" t="e">
        <f>'Input Tab'!O66</f>
        <v>#DIV/0!</v>
      </c>
      <c r="P64" s="321" t="e">
        <f>'Input Tab'!P66</f>
        <v>#DIV/0!</v>
      </c>
      <c r="Q64" s="321" t="e">
        <f>'Input Tab'!Q66</f>
        <v>#DIV/0!</v>
      </c>
      <c r="R64" s="321" t="e">
        <f>'Input Tab'!R66</f>
        <v>#DIV/0!</v>
      </c>
      <c r="S64" s="321" t="e">
        <f>'Input Tab'!S66</f>
        <v>#DIV/0!</v>
      </c>
      <c r="T64" s="321" t="e">
        <f>'Input Tab'!T66</f>
        <v>#DIV/0!</v>
      </c>
      <c r="U64" s="321" t="e">
        <f>'Input Tab'!U66</f>
        <v>#DIV/0!</v>
      </c>
      <c r="V64" s="185"/>
      <c r="W64" s="185"/>
      <c r="X64" s="185"/>
    </row>
    <row r="65" spans="1:24" s="58" customFormat="1" ht="12.75">
      <c r="A65" s="323" t="str">
        <f>'Input Tab'!A67</f>
        <v>DCR</v>
      </c>
      <c r="B65" s="424" t="e">
        <f>'Input Tab'!B67</f>
        <v>#DIV/0!</v>
      </c>
      <c r="C65" s="424" t="e">
        <f>'Input Tab'!C67</f>
        <v>#DIV/0!</v>
      </c>
      <c r="D65" s="424" t="e">
        <f>'Input Tab'!D67</f>
        <v>#DIV/0!</v>
      </c>
      <c r="E65" s="425"/>
      <c r="F65" s="424" t="e">
        <f>'Input Tab'!F67</f>
        <v>#DIV/0!</v>
      </c>
      <c r="G65" s="424" t="e">
        <f>'Input Tab'!G67</f>
        <v>#DIV/0!</v>
      </c>
      <c r="H65" s="424" t="e">
        <f>'Input Tab'!H67</f>
        <v>#DIV/0!</v>
      </c>
      <c r="I65" s="424" t="e">
        <f>'Input Tab'!I67</f>
        <v>#DIV/0!</v>
      </c>
      <c r="J65" s="424" t="e">
        <f>'Input Tab'!J67</f>
        <v>#DIV/0!</v>
      </c>
      <c r="K65" s="424" t="e">
        <f>'Input Tab'!K67</f>
        <v>#DIV/0!</v>
      </c>
      <c r="L65" s="424" t="e">
        <f>'Input Tab'!L67</f>
        <v>#DIV/0!</v>
      </c>
      <c r="M65" s="424" t="e">
        <f>'Input Tab'!M67</f>
        <v>#DIV/0!</v>
      </c>
      <c r="N65" s="424" t="e">
        <f>'Input Tab'!N67</f>
        <v>#DIV/0!</v>
      </c>
      <c r="O65" s="424" t="e">
        <f>'Input Tab'!O67</f>
        <v>#DIV/0!</v>
      </c>
      <c r="P65" s="424" t="e">
        <f>'Input Tab'!P67</f>
        <v>#DIV/0!</v>
      </c>
      <c r="Q65" s="424" t="e">
        <f>'Input Tab'!Q67</f>
        <v>#DIV/0!</v>
      </c>
      <c r="R65" s="424" t="e">
        <f>'Input Tab'!R67</f>
        <v>#DIV/0!</v>
      </c>
      <c r="S65" s="424" t="e">
        <f>'Input Tab'!S67</f>
        <v>#DIV/0!</v>
      </c>
      <c r="T65" s="424" t="e">
        <f>'Input Tab'!T67</f>
        <v>#DIV/0!</v>
      </c>
      <c r="U65" s="424" t="e">
        <f>'Input Tab'!U67</f>
        <v>#DIV/0!</v>
      </c>
      <c r="V65" s="116"/>
      <c r="W65" s="116"/>
      <c r="X65" s="116"/>
    </row>
    <row r="66" spans="1:24" ht="12.75">
      <c r="A66" s="323" t="str">
        <f>'Input Tab'!A68</f>
        <v>Net Cash Flow PUPY after Fees</v>
      </c>
      <c r="B66" s="426">
        <f>'Input Tab'!B68</f>
        <v>0</v>
      </c>
      <c r="C66" s="426">
        <f>'Input Tab'!C68</f>
        <v>0</v>
      </c>
      <c r="D66" s="426">
        <f>'Input Tab'!D68</f>
        <v>0</v>
      </c>
      <c r="E66" s="427"/>
      <c r="F66" s="426">
        <f>'Input Tab'!F68</f>
        <v>0</v>
      </c>
      <c r="G66" s="426">
        <f>'Input Tab'!G68</f>
        <v>0</v>
      </c>
      <c r="H66" s="426">
        <f>'Input Tab'!H68</f>
        <v>0</v>
      </c>
      <c r="I66" s="426">
        <f>'Input Tab'!I68</f>
        <v>0</v>
      </c>
      <c r="J66" s="426">
        <f>'Input Tab'!J68</f>
        <v>0</v>
      </c>
      <c r="K66" s="426">
        <f>'Input Tab'!K68</f>
        <v>0</v>
      </c>
      <c r="L66" s="426">
        <f>'Input Tab'!L68</f>
        <v>0</v>
      </c>
      <c r="M66" s="426">
        <f>'Input Tab'!M68</f>
        <v>0</v>
      </c>
      <c r="N66" s="426">
        <f>'Input Tab'!N68</f>
        <v>0</v>
      </c>
      <c r="O66" s="426">
        <f>'Input Tab'!O68</f>
        <v>0</v>
      </c>
      <c r="P66" s="426">
        <f>'Input Tab'!P68</f>
        <v>0</v>
      </c>
      <c r="Q66" s="426">
        <f>'Input Tab'!Q68</f>
        <v>0</v>
      </c>
      <c r="R66" s="426">
        <f>'Input Tab'!R68</f>
        <v>0</v>
      </c>
      <c r="S66" s="426">
        <f>'Input Tab'!S68</f>
        <v>0</v>
      </c>
      <c r="T66" s="426">
        <f>'Input Tab'!T68</f>
        <v>0</v>
      </c>
      <c r="U66" s="426">
        <f>'Input Tab'!U68</f>
        <v>0</v>
      </c>
      <c r="V66" s="102"/>
      <c r="W66" s="102"/>
      <c r="X66" s="102"/>
    </row>
    <row r="67" spans="1:24" ht="12.75">
      <c r="A67" s="323" t="str">
        <f>'Input Tab'!A69</f>
        <v>Net Cash Flow PUPY before Fees</v>
      </c>
      <c r="B67" s="426">
        <f>'Input Tab'!B69</f>
        <v>0</v>
      </c>
      <c r="C67" s="426">
        <f>'Input Tab'!C69</f>
        <v>0</v>
      </c>
      <c r="D67" s="426">
        <f>'Input Tab'!D69</f>
        <v>0</v>
      </c>
      <c r="E67" s="427"/>
      <c r="F67" s="426">
        <f>'Input Tab'!F69</f>
        <v>0</v>
      </c>
      <c r="G67" s="426">
        <f>'Input Tab'!G69</f>
        <v>0</v>
      </c>
      <c r="H67" s="426">
        <f>'Input Tab'!H69</f>
        <v>0</v>
      </c>
      <c r="I67" s="426">
        <f>'Input Tab'!I69</f>
        <v>0</v>
      </c>
      <c r="J67" s="426">
        <f>'Input Tab'!J69</f>
        <v>0</v>
      </c>
      <c r="K67" s="426">
        <f>'Input Tab'!K69</f>
        <v>0</v>
      </c>
      <c r="L67" s="426">
        <f>'Input Tab'!L69</f>
        <v>0</v>
      </c>
      <c r="M67" s="426">
        <f>'Input Tab'!M69</f>
        <v>0</v>
      </c>
      <c r="N67" s="426">
        <f>'Input Tab'!N69</f>
        <v>0</v>
      </c>
      <c r="O67" s="426">
        <f>'Input Tab'!O69</f>
        <v>0</v>
      </c>
      <c r="P67" s="426">
        <f>'Input Tab'!P69</f>
        <v>0</v>
      </c>
      <c r="Q67" s="426">
        <f>'Input Tab'!Q69</f>
        <v>0</v>
      </c>
      <c r="R67" s="426">
        <f>'Input Tab'!R69</f>
        <v>0</v>
      </c>
      <c r="S67" s="426">
        <f>'Input Tab'!S69</f>
        <v>0</v>
      </c>
      <c r="T67" s="426">
        <f>'Input Tab'!T69</f>
        <v>0</v>
      </c>
      <c r="U67" s="426">
        <f>'Input Tab'!U69</f>
        <v>0</v>
      </c>
      <c r="V67" s="102"/>
      <c r="W67" s="102"/>
      <c r="X67" s="102"/>
    </row>
    <row r="68" spans="1:24" ht="12.75">
      <c r="A68" s="323" t="str">
        <f>'Input Tab'!A70</f>
        <v>Total Operating Expenses PUPY</v>
      </c>
      <c r="B68" s="426">
        <f>'Input Tab'!B70</f>
        <v>0</v>
      </c>
      <c r="C68" s="426">
        <f>'Input Tab'!C70</f>
        <v>0</v>
      </c>
      <c r="D68" s="426">
        <f>'Input Tab'!D70</f>
        <v>0</v>
      </c>
      <c r="E68" s="427"/>
      <c r="F68" s="426">
        <f>'Input Tab'!F70</f>
        <v>0</v>
      </c>
      <c r="G68" s="426">
        <f>'Input Tab'!G70</f>
        <v>0</v>
      </c>
      <c r="H68" s="426">
        <f>'Input Tab'!H70</f>
        <v>0</v>
      </c>
      <c r="I68" s="426">
        <f>'Input Tab'!I70</f>
        <v>0</v>
      </c>
      <c r="J68" s="426">
        <f>'Input Tab'!J70</f>
        <v>0</v>
      </c>
      <c r="K68" s="426">
        <f>'Input Tab'!K70</f>
        <v>0</v>
      </c>
      <c r="L68" s="426">
        <f>'Input Tab'!L70</f>
        <v>0</v>
      </c>
      <c r="M68" s="426">
        <f>'Input Tab'!M70</f>
        <v>0</v>
      </c>
      <c r="N68" s="426">
        <f>'Input Tab'!N70</f>
        <v>0</v>
      </c>
      <c r="O68" s="426">
        <f>'Input Tab'!O70</f>
        <v>0</v>
      </c>
      <c r="P68" s="426">
        <f>'Input Tab'!P70</f>
        <v>0</v>
      </c>
      <c r="Q68" s="426">
        <f>'Input Tab'!Q70</f>
        <v>0</v>
      </c>
      <c r="R68" s="426">
        <f>'Input Tab'!R70</f>
        <v>0</v>
      </c>
      <c r="S68" s="426">
        <f>'Input Tab'!S70</f>
        <v>0</v>
      </c>
      <c r="T68" s="426">
        <f>'Input Tab'!T70</f>
        <v>0</v>
      </c>
      <c r="U68" s="426">
        <f>'Input Tab'!U70</f>
        <v>0</v>
      </c>
      <c r="V68" s="102"/>
      <c r="W68" s="102"/>
      <c r="X68" s="102"/>
    </row>
    <row r="69" spans="1:24" ht="12.75">
      <c r="A69" s="323" t="str">
        <f>'Input Tab'!A71</f>
        <v>Maintenance Expense Per unit</v>
      </c>
      <c r="B69" s="426">
        <f>'Input Tab'!B71</f>
        <v>0</v>
      </c>
      <c r="C69" s="426">
        <f>'Input Tab'!C71</f>
        <v>0</v>
      </c>
      <c r="D69" s="426">
        <f>'Input Tab'!D71</f>
        <v>0</v>
      </c>
      <c r="E69" s="427"/>
      <c r="F69" s="426">
        <f>'Input Tab'!F71</f>
        <v>0</v>
      </c>
      <c r="G69" s="426">
        <f>'Input Tab'!G71</f>
        <v>0</v>
      </c>
      <c r="H69" s="426">
        <f>'Input Tab'!H71</f>
        <v>0</v>
      </c>
      <c r="I69" s="426">
        <f>'Input Tab'!I71</f>
        <v>0</v>
      </c>
      <c r="J69" s="426">
        <f>'Input Tab'!J71</f>
        <v>0</v>
      </c>
      <c r="K69" s="426">
        <f>'Input Tab'!K71</f>
        <v>0</v>
      </c>
      <c r="L69" s="426">
        <f>'Input Tab'!L71</f>
        <v>0</v>
      </c>
      <c r="M69" s="426">
        <f>'Input Tab'!M71</f>
        <v>0</v>
      </c>
      <c r="N69" s="426">
        <f>'Input Tab'!N71</f>
        <v>0</v>
      </c>
      <c r="O69" s="426">
        <f>'Input Tab'!O71</f>
        <v>0</v>
      </c>
      <c r="P69" s="426">
        <f>'Input Tab'!P71</f>
        <v>0</v>
      </c>
      <c r="Q69" s="426">
        <f>'Input Tab'!Q71</f>
        <v>0</v>
      </c>
      <c r="R69" s="426">
        <f>'Input Tab'!R71</f>
        <v>0</v>
      </c>
      <c r="S69" s="426">
        <f>'Input Tab'!S71</f>
        <v>0</v>
      </c>
      <c r="T69" s="426">
        <f>'Input Tab'!T71</f>
        <v>0</v>
      </c>
      <c r="U69" s="426">
        <f>'Input Tab'!U71</f>
        <v>0</v>
      </c>
      <c r="V69" s="102"/>
      <c r="W69" s="102"/>
      <c r="X69" s="102"/>
    </row>
    <row r="70" spans="1:24" ht="12.75">
      <c r="A70" s="323" t="str">
        <f>'Input Tab'!A72</f>
        <v>Expense to Revenue Ratio</v>
      </c>
      <c r="B70" s="324" t="e">
        <f>'Input Tab'!B72</f>
        <v>#DIV/0!</v>
      </c>
      <c r="C70" s="324" t="e">
        <f>'Input Tab'!C72</f>
        <v>#DIV/0!</v>
      </c>
      <c r="D70" s="324" t="e">
        <f>'Input Tab'!D72</f>
        <v>#DIV/0!</v>
      </c>
      <c r="E70" s="325"/>
      <c r="F70" s="324" t="e">
        <f>'Input Tab'!F72</f>
        <v>#DIV/0!</v>
      </c>
      <c r="G70" s="324" t="e">
        <f>'Input Tab'!G72</f>
        <v>#DIV/0!</v>
      </c>
      <c r="H70" s="324" t="e">
        <f>'Input Tab'!H72</f>
        <v>#DIV/0!</v>
      </c>
      <c r="I70" s="324" t="e">
        <f>'Input Tab'!I72</f>
        <v>#DIV/0!</v>
      </c>
      <c r="J70" s="324" t="e">
        <f>'Input Tab'!J72</f>
        <v>#DIV/0!</v>
      </c>
      <c r="K70" s="324" t="e">
        <f>'Input Tab'!K72</f>
        <v>#DIV/0!</v>
      </c>
      <c r="L70" s="324" t="e">
        <f>'Input Tab'!L72</f>
        <v>#DIV/0!</v>
      </c>
      <c r="M70" s="324" t="e">
        <f>'Input Tab'!M72</f>
        <v>#DIV/0!</v>
      </c>
      <c r="N70" s="324" t="e">
        <f>'Input Tab'!N72</f>
        <v>#DIV/0!</v>
      </c>
      <c r="O70" s="324" t="e">
        <f>'Input Tab'!O72</f>
        <v>#DIV/0!</v>
      </c>
      <c r="P70" s="324" t="e">
        <f>'Input Tab'!P72</f>
        <v>#DIV/0!</v>
      </c>
      <c r="Q70" s="324" t="e">
        <f>'Input Tab'!Q72</f>
        <v>#DIV/0!</v>
      </c>
      <c r="R70" s="324" t="e">
        <f>'Input Tab'!R72</f>
        <v>#DIV/0!</v>
      </c>
      <c r="S70" s="324" t="e">
        <f>'Input Tab'!S72</f>
        <v>#DIV/0!</v>
      </c>
      <c r="T70" s="324" t="e">
        <f>'Input Tab'!T72</f>
        <v>#DIV/0!</v>
      </c>
      <c r="U70" s="324" t="e">
        <f>'Input Tab'!U72</f>
        <v>#DIV/0!</v>
      </c>
      <c r="V70" s="102"/>
      <c r="W70" s="102"/>
      <c r="X70" s="102"/>
    </row>
    <row r="71" spans="1:24" ht="12.75">
      <c r="A71" s="323" t="str">
        <f>'Input Tab'!A73</f>
        <v>Net Cash Flow as % of Revenues</v>
      </c>
      <c r="B71" s="324" t="e">
        <f>'Input Tab'!B73</f>
        <v>#DIV/0!</v>
      </c>
      <c r="C71" s="324" t="e">
        <f>'Input Tab'!C73</f>
        <v>#DIV/0!</v>
      </c>
      <c r="D71" s="324" t="e">
        <f>'Input Tab'!D73</f>
        <v>#DIV/0!</v>
      </c>
      <c r="E71" s="325"/>
      <c r="F71" s="324" t="e">
        <f>'Input Tab'!F73</f>
        <v>#DIV/0!</v>
      </c>
      <c r="G71" s="324" t="e">
        <f>'Input Tab'!G73</f>
        <v>#DIV/0!</v>
      </c>
      <c r="H71" s="324" t="e">
        <f>'Input Tab'!H73</f>
        <v>#DIV/0!</v>
      </c>
      <c r="I71" s="324" t="e">
        <f>'Input Tab'!I73</f>
        <v>#DIV/0!</v>
      </c>
      <c r="J71" s="324" t="e">
        <f>'Input Tab'!J73</f>
        <v>#DIV/0!</v>
      </c>
      <c r="K71" s="324" t="e">
        <f>'Input Tab'!K73</f>
        <v>#DIV/0!</v>
      </c>
      <c r="L71" s="324" t="e">
        <f>'Input Tab'!L73</f>
        <v>#DIV/0!</v>
      </c>
      <c r="M71" s="324" t="e">
        <f>'Input Tab'!M73</f>
        <v>#DIV/0!</v>
      </c>
      <c r="N71" s="324" t="e">
        <f>'Input Tab'!N73</f>
        <v>#DIV/0!</v>
      </c>
      <c r="O71" s="324" t="e">
        <f>'Input Tab'!O73</f>
        <v>#DIV/0!</v>
      </c>
      <c r="P71" s="324" t="e">
        <f>'Input Tab'!P73</f>
        <v>#DIV/0!</v>
      </c>
      <c r="Q71" s="324" t="e">
        <f>'Input Tab'!Q73</f>
        <v>#DIV/0!</v>
      </c>
      <c r="R71" s="324" t="e">
        <f>'Input Tab'!R73</f>
        <v>#DIV/0!</v>
      </c>
      <c r="S71" s="324" t="e">
        <f>'Input Tab'!S73</f>
        <v>#DIV/0!</v>
      </c>
      <c r="T71" s="324" t="e">
        <f>'Input Tab'!T73</f>
        <v>#DIV/0!</v>
      </c>
      <c r="U71" s="324" t="e">
        <f>'Input Tab'!U73</f>
        <v>#DIV/0!</v>
      </c>
      <c r="V71" s="102"/>
      <c r="W71" s="102"/>
      <c r="X71" s="102"/>
    </row>
    <row r="72" spans="1:24" ht="12.75">
      <c r="A72" s="323" t="str">
        <f>'Input Tab'!A74</f>
        <v>Net Cash Flow as % of Expenses</v>
      </c>
      <c r="B72" s="324" t="e">
        <f>'Input Tab'!B74</f>
        <v>#DIV/0!</v>
      </c>
      <c r="C72" s="324" t="e">
        <f>'Input Tab'!C74</f>
        <v>#DIV/0!</v>
      </c>
      <c r="D72" s="324" t="e">
        <f>'Input Tab'!D74</f>
        <v>#DIV/0!</v>
      </c>
      <c r="E72" s="325"/>
      <c r="F72" s="324" t="e">
        <f>'Input Tab'!F74</f>
        <v>#DIV/0!</v>
      </c>
      <c r="G72" s="324" t="e">
        <f>'Input Tab'!G74</f>
        <v>#DIV/0!</v>
      </c>
      <c r="H72" s="324" t="e">
        <f>'Input Tab'!H74</f>
        <v>#DIV/0!</v>
      </c>
      <c r="I72" s="324" t="e">
        <f>'Input Tab'!I74</f>
        <v>#DIV/0!</v>
      </c>
      <c r="J72" s="324" t="e">
        <f>'Input Tab'!J74</f>
        <v>#DIV/0!</v>
      </c>
      <c r="K72" s="324" t="e">
        <f>'Input Tab'!K74</f>
        <v>#DIV/0!</v>
      </c>
      <c r="L72" s="324" t="e">
        <f>'Input Tab'!L74</f>
        <v>#DIV/0!</v>
      </c>
      <c r="M72" s="324" t="e">
        <f>'Input Tab'!M74</f>
        <v>#DIV/0!</v>
      </c>
      <c r="N72" s="324" t="e">
        <f>'Input Tab'!N74</f>
        <v>#DIV/0!</v>
      </c>
      <c r="O72" s="324" t="e">
        <f>'Input Tab'!O74</f>
        <v>#DIV/0!</v>
      </c>
      <c r="P72" s="324" t="e">
        <f>'Input Tab'!P74</f>
        <v>#DIV/0!</v>
      </c>
      <c r="Q72" s="324" t="e">
        <f>'Input Tab'!Q74</f>
        <v>#DIV/0!</v>
      </c>
      <c r="R72" s="324" t="e">
        <f>'Input Tab'!R74</f>
        <v>#DIV/0!</v>
      </c>
      <c r="S72" s="324" t="e">
        <f>'Input Tab'!S74</f>
        <v>#DIV/0!</v>
      </c>
      <c r="T72" s="324" t="e">
        <f>'Input Tab'!T74</f>
        <v>#DIV/0!</v>
      </c>
      <c r="U72" s="324" t="e">
        <f>'Input Tab'!U74</f>
        <v>#DIV/0!</v>
      </c>
      <c r="V72" s="102"/>
      <c r="W72" s="102"/>
      <c r="X72" s="102"/>
    </row>
    <row r="73" spans="1:24" ht="12.75">
      <c r="A73" s="326" t="str">
        <f>'Input Tab'!A75</f>
        <v>Percent change in GPR</v>
      </c>
      <c r="B73" s="327" t="str">
        <f>'Input Tab'!B75</f>
        <v>n/a</v>
      </c>
      <c r="C73" s="327" t="e">
        <f>'Input Tab'!C75</f>
        <v>#DIV/0!</v>
      </c>
      <c r="D73" s="327" t="e">
        <f>'Input Tab'!D75</f>
        <v>#DIV/0!</v>
      </c>
      <c r="E73" s="328"/>
      <c r="F73" s="327" t="e">
        <f>'Input Tab'!F75</f>
        <v>#DIV/0!</v>
      </c>
      <c r="G73" s="327" t="e">
        <f>'Input Tab'!G75</f>
        <v>#DIV/0!</v>
      </c>
      <c r="H73" s="327" t="e">
        <f>'Input Tab'!H75</f>
        <v>#DIV/0!</v>
      </c>
      <c r="I73" s="327" t="e">
        <f>'Input Tab'!I75</f>
        <v>#DIV/0!</v>
      </c>
      <c r="J73" s="327" t="e">
        <f>'Input Tab'!J75</f>
        <v>#DIV/0!</v>
      </c>
      <c r="K73" s="327" t="e">
        <f>'Input Tab'!K75</f>
        <v>#DIV/0!</v>
      </c>
      <c r="L73" s="327" t="e">
        <f>'Input Tab'!L75</f>
        <v>#DIV/0!</v>
      </c>
      <c r="M73" s="327" t="e">
        <f>'Input Tab'!M75</f>
        <v>#DIV/0!</v>
      </c>
      <c r="N73" s="327" t="e">
        <f>'Input Tab'!N75</f>
        <v>#DIV/0!</v>
      </c>
      <c r="O73" s="327" t="e">
        <f>'Input Tab'!O75</f>
        <v>#DIV/0!</v>
      </c>
      <c r="P73" s="327" t="e">
        <f>'Input Tab'!P75</f>
        <v>#DIV/0!</v>
      </c>
      <c r="Q73" s="327" t="e">
        <f>'Input Tab'!Q75</f>
        <v>#DIV/0!</v>
      </c>
      <c r="R73" s="327" t="e">
        <f>'Input Tab'!R75</f>
        <v>#DIV/0!</v>
      </c>
      <c r="S73" s="327" t="e">
        <f>'Input Tab'!S75</f>
        <v>#DIV/0!</v>
      </c>
      <c r="T73" s="327" t="e">
        <f>'Input Tab'!T75</f>
        <v>#DIV/0!</v>
      </c>
      <c r="U73" s="327" t="e">
        <f>'Input Tab'!U75</f>
        <v>#DIV/0!</v>
      </c>
      <c r="V73" s="102"/>
      <c r="W73" s="102"/>
      <c r="X73" s="102"/>
    </row>
    <row r="74" spans="1:24" ht="12.75">
      <c r="A74" s="198"/>
      <c r="B74" s="102"/>
      <c r="C74" s="199"/>
      <c r="D74" s="102"/>
      <c r="E74" s="112"/>
      <c r="F74" s="112"/>
      <c r="G74" s="200" t="s">
        <v>7</v>
      </c>
      <c r="H74" s="201" t="s">
        <v>7</v>
      </c>
      <c r="I74" s="201" t="s">
        <v>7</v>
      </c>
      <c r="J74" s="201" t="s">
        <v>7</v>
      </c>
      <c r="K74" s="201" t="s">
        <v>7</v>
      </c>
      <c r="L74" s="201" t="s">
        <v>7</v>
      </c>
      <c r="M74" s="201" t="s">
        <v>7</v>
      </c>
      <c r="N74" s="201" t="s">
        <v>7</v>
      </c>
      <c r="O74" s="201" t="s">
        <v>7</v>
      </c>
      <c r="P74" s="201" t="s">
        <v>7</v>
      </c>
      <c r="Q74" s="201" t="s">
        <v>7</v>
      </c>
      <c r="R74" s="201" t="s">
        <v>7</v>
      </c>
      <c r="S74" s="201" t="s">
        <v>7</v>
      </c>
      <c r="T74" s="201" t="s">
        <v>7</v>
      </c>
      <c r="U74" s="201" t="s">
        <v>7</v>
      </c>
      <c r="V74" s="102"/>
      <c r="W74" s="102"/>
      <c r="X74" s="102"/>
    </row>
    <row r="75" spans="1:24" ht="15.75">
      <c r="A75" s="429" t="s">
        <v>130</v>
      </c>
      <c r="B75" s="430"/>
      <c r="C75" s="430"/>
      <c r="D75" s="102"/>
      <c r="E75" s="329"/>
      <c r="F75" s="329"/>
      <c r="G75" s="112"/>
      <c r="H75" s="330"/>
      <c r="I75" s="330" t="s">
        <v>7</v>
      </c>
      <c r="J75" s="330" t="s">
        <v>7</v>
      </c>
      <c r="K75" s="330" t="s">
        <v>7</v>
      </c>
      <c r="L75" s="330" t="s">
        <v>7</v>
      </c>
      <c r="M75" s="330" t="s">
        <v>7</v>
      </c>
      <c r="N75" s="330" t="s">
        <v>7</v>
      </c>
      <c r="O75" s="330" t="s">
        <v>7</v>
      </c>
      <c r="P75" s="330" t="s">
        <v>7</v>
      </c>
      <c r="Q75" s="330" t="s">
        <v>7</v>
      </c>
      <c r="R75" s="330" t="s">
        <v>7</v>
      </c>
      <c r="S75" s="330" t="s">
        <v>7</v>
      </c>
      <c r="T75" s="330" t="s">
        <v>7</v>
      </c>
      <c r="U75" s="330" t="s">
        <v>7</v>
      </c>
      <c r="V75" s="102"/>
      <c r="W75" s="102"/>
      <c r="X75" s="102"/>
    </row>
    <row r="76" spans="1:24" ht="15.75">
      <c r="A76" s="398" t="s">
        <v>63</v>
      </c>
      <c r="B76" s="399"/>
      <c r="C76" s="428"/>
      <c r="D76" s="102"/>
      <c r="E76" s="329"/>
      <c r="F76" s="329"/>
      <c r="G76" s="332"/>
      <c r="H76" s="333"/>
      <c r="I76" s="334"/>
      <c r="J76" s="101"/>
      <c r="K76" s="335"/>
      <c r="L76" s="335"/>
      <c r="M76" s="335"/>
      <c r="N76" s="336"/>
      <c r="O76" s="336"/>
      <c r="P76" s="101"/>
      <c r="Q76" s="101"/>
      <c r="R76" s="101"/>
      <c r="S76" s="101"/>
      <c r="T76" s="101"/>
      <c r="U76" s="101"/>
      <c r="V76" s="102"/>
      <c r="W76" s="102"/>
      <c r="X76" s="102"/>
    </row>
    <row r="77" spans="1:24" ht="15.75">
      <c r="A77" s="398" t="s">
        <v>64</v>
      </c>
      <c r="B77" s="399"/>
      <c r="C77" s="428"/>
      <c r="D77" s="102"/>
      <c r="E77" s="329"/>
      <c r="F77" s="329"/>
      <c r="G77" s="337"/>
      <c r="H77" s="333"/>
      <c r="I77" s="334"/>
      <c r="J77" s="101"/>
      <c r="K77" s="101" t="s">
        <v>7</v>
      </c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2"/>
      <c r="W77" s="102"/>
      <c r="X77" s="102"/>
    </row>
    <row r="78" spans="1:24" ht="15.75">
      <c r="A78" s="400" t="s">
        <v>60</v>
      </c>
      <c r="B78" s="397"/>
      <c r="C78" s="428"/>
      <c r="D78" s="102"/>
      <c r="E78" s="329"/>
      <c r="F78" s="329"/>
      <c r="G78" s="337"/>
      <c r="H78" s="339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2"/>
      <c r="W78" s="102"/>
      <c r="X78" s="102"/>
    </row>
    <row r="79" spans="1:24" ht="15.75">
      <c r="A79" s="400" t="s">
        <v>43</v>
      </c>
      <c r="B79" s="397"/>
      <c r="C79" s="428"/>
      <c r="D79" s="102"/>
      <c r="E79" s="329"/>
      <c r="F79" s="329"/>
      <c r="G79" s="340"/>
      <c r="H79" s="339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2"/>
      <c r="W79" s="102"/>
      <c r="X79" s="102"/>
    </row>
    <row r="80" spans="1:24" ht="15.75">
      <c r="A80" s="400" t="s">
        <v>62</v>
      </c>
      <c r="B80" s="397"/>
      <c r="C80" s="428"/>
      <c r="D80" s="102"/>
      <c r="E80" s="329"/>
      <c r="F80" s="329"/>
      <c r="G80" s="341"/>
      <c r="H80" s="339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2"/>
      <c r="W80" s="102"/>
      <c r="X80" s="102"/>
    </row>
    <row r="81" spans="1:24" ht="15.75">
      <c r="A81" s="396" t="s">
        <v>61</v>
      </c>
      <c r="B81" s="397"/>
      <c r="C81" s="428"/>
      <c r="D81" s="102"/>
      <c r="E81" s="329"/>
      <c r="F81" s="329"/>
      <c r="G81" s="343"/>
      <c r="H81" s="339"/>
      <c r="I81" s="101"/>
      <c r="J81" s="334"/>
      <c r="K81" s="208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2"/>
      <c r="W81" s="102"/>
      <c r="X81" s="102"/>
    </row>
    <row r="82" spans="1:24" ht="12.7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2"/>
      <c r="Q82" s="102"/>
      <c r="R82" s="102"/>
      <c r="S82" s="102"/>
      <c r="T82" s="102"/>
      <c r="U82" s="102"/>
      <c r="V82" s="102"/>
      <c r="W82" s="102"/>
      <c r="X82" s="102"/>
    </row>
    <row r="83" spans="1:24" ht="12.75">
      <c r="A83" s="102"/>
      <c r="B83" s="102"/>
      <c r="C83" s="102"/>
      <c r="D83" s="101"/>
      <c r="E83" s="101"/>
      <c r="F83" s="101"/>
      <c r="G83" s="112"/>
      <c r="H83" s="102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2"/>
      <c r="W83" s="102"/>
      <c r="X83" s="102"/>
    </row>
    <row r="84" spans="1:24" ht="12.7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2"/>
      <c r="Q84" s="102"/>
      <c r="R84" s="102"/>
      <c r="S84" s="102"/>
      <c r="T84" s="102"/>
      <c r="U84" s="102"/>
      <c r="V84" s="102"/>
      <c r="W84" s="102"/>
      <c r="X84" s="102"/>
    </row>
    <row r="85" spans="1:24" ht="12.75">
      <c r="A85" s="101"/>
      <c r="B85" s="101"/>
      <c r="C85" s="101"/>
      <c r="D85" s="102"/>
      <c r="E85" s="112"/>
      <c r="F85" s="112"/>
      <c r="G85" s="101"/>
      <c r="H85" s="101"/>
      <c r="I85" s="101"/>
      <c r="J85" s="101"/>
      <c r="K85" s="101"/>
      <c r="L85" s="101"/>
      <c r="M85" s="101"/>
      <c r="N85" s="101"/>
      <c r="O85" s="101"/>
      <c r="P85" s="102"/>
      <c r="Q85" s="102"/>
      <c r="R85" s="102"/>
      <c r="S85" s="102"/>
      <c r="T85" s="102"/>
      <c r="U85" s="102"/>
      <c r="V85" s="102"/>
      <c r="W85" s="102"/>
      <c r="X85" s="102"/>
    </row>
    <row r="86" spans="1:24" ht="12.7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2"/>
      <c r="Q86" s="102"/>
      <c r="R86" s="102"/>
      <c r="S86" s="102"/>
      <c r="T86" s="102"/>
      <c r="U86" s="102"/>
      <c r="V86" s="102"/>
      <c r="W86" s="102"/>
      <c r="X86" s="102"/>
    </row>
    <row r="87" spans="1:24" ht="12.7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2"/>
      <c r="Q87" s="102"/>
      <c r="R87" s="102"/>
      <c r="S87" s="102"/>
      <c r="T87" s="102"/>
      <c r="U87" s="102"/>
      <c r="V87" s="102"/>
      <c r="W87" s="102"/>
      <c r="X87" s="102"/>
    </row>
    <row r="88" spans="1:24" ht="12.7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2"/>
      <c r="Q88" s="102"/>
      <c r="R88" s="102"/>
      <c r="S88" s="102"/>
      <c r="T88" s="102"/>
      <c r="U88" s="102"/>
      <c r="V88" s="102"/>
      <c r="W88" s="102"/>
      <c r="X88" s="102"/>
    </row>
    <row r="89" spans="1:24" ht="12.7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2"/>
      <c r="Q89" s="102"/>
      <c r="R89" s="102"/>
      <c r="S89" s="102"/>
      <c r="T89" s="102"/>
      <c r="U89" s="102"/>
      <c r="V89" s="102"/>
      <c r="W89" s="102"/>
      <c r="X89" s="102"/>
    </row>
    <row r="90" spans="1:24" ht="12.7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2"/>
      <c r="Q90" s="102"/>
      <c r="R90" s="102"/>
      <c r="S90" s="102"/>
      <c r="T90" s="102"/>
      <c r="U90" s="102"/>
      <c r="V90" s="102"/>
      <c r="W90" s="102"/>
      <c r="X90" s="102"/>
    </row>
    <row r="91" spans="1:24" ht="12.7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2"/>
      <c r="Q91" s="102"/>
      <c r="R91" s="102"/>
      <c r="S91" s="102"/>
      <c r="T91" s="102"/>
      <c r="U91" s="102"/>
      <c r="V91" s="102"/>
      <c r="W91" s="102"/>
      <c r="X91" s="102"/>
    </row>
    <row r="92" spans="1:24" ht="12.7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2"/>
      <c r="Q92" s="102"/>
      <c r="R92" s="102"/>
      <c r="S92" s="102"/>
      <c r="T92" s="102"/>
      <c r="U92" s="102"/>
      <c r="V92" s="102"/>
      <c r="W92" s="102"/>
      <c r="X92" s="102"/>
    </row>
    <row r="93" spans="1:24" ht="12.7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2"/>
      <c r="Q93" s="102"/>
      <c r="R93" s="102"/>
      <c r="S93" s="102"/>
      <c r="T93" s="102"/>
      <c r="U93" s="102"/>
      <c r="V93" s="102"/>
      <c r="W93" s="102"/>
      <c r="X93" s="102"/>
    </row>
    <row r="94" spans="1:24" ht="12.7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2"/>
      <c r="Q94" s="102"/>
      <c r="R94" s="102"/>
      <c r="S94" s="102"/>
      <c r="T94" s="102"/>
      <c r="U94" s="102"/>
      <c r="V94" s="102"/>
      <c r="W94" s="102"/>
      <c r="X94" s="102"/>
    </row>
    <row r="95" spans="1:24" ht="12.7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2"/>
      <c r="Q95" s="102"/>
      <c r="R95" s="102"/>
      <c r="S95" s="102"/>
      <c r="T95" s="102"/>
      <c r="U95" s="102"/>
      <c r="V95" s="102"/>
      <c r="W95" s="102"/>
      <c r="X95" s="102"/>
    </row>
    <row r="96" spans="1:24" ht="12.7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2"/>
      <c r="Q96" s="102"/>
      <c r="R96" s="102"/>
      <c r="S96" s="102"/>
      <c r="T96" s="102"/>
      <c r="U96" s="102"/>
      <c r="V96" s="102"/>
      <c r="W96" s="102"/>
      <c r="X96" s="102"/>
    </row>
    <row r="97" spans="1:24" ht="12.7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2"/>
      <c r="Q97" s="102"/>
      <c r="R97" s="102"/>
      <c r="S97" s="102"/>
      <c r="T97" s="102"/>
      <c r="U97" s="102"/>
      <c r="V97" s="102"/>
      <c r="W97" s="102"/>
      <c r="X97" s="102"/>
    </row>
    <row r="98" spans="1:24" ht="12.7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2"/>
      <c r="Q98" s="102"/>
      <c r="R98" s="102"/>
      <c r="S98" s="102"/>
      <c r="T98" s="102"/>
      <c r="U98" s="102"/>
      <c r="V98" s="102"/>
      <c r="W98" s="102"/>
      <c r="X98" s="102"/>
    </row>
    <row r="99" spans="1:24" ht="12.7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2"/>
      <c r="Q99" s="102"/>
      <c r="R99" s="102"/>
      <c r="S99" s="102"/>
      <c r="T99" s="102"/>
      <c r="U99" s="102"/>
      <c r="V99" s="102"/>
      <c r="W99" s="102"/>
      <c r="X99" s="102"/>
    </row>
    <row r="100" spans="1:24" ht="12.7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2"/>
      <c r="Q100" s="102"/>
      <c r="R100" s="102"/>
      <c r="S100" s="102"/>
      <c r="T100" s="102"/>
      <c r="U100" s="102"/>
      <c r="V100" s="102"/>
      <c r="W100" s="102"/>
      <c r="X100" s="102"/>
    </row>
    <row r="101" spans="1:24" ht="12.7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2"/>
      <c r="Q101" s="102"/>
      <c r="R101" s="102"/>
      <c r="S101" s="102"/>
      <c r="T101" s="102"/>
      <c r="U101" s="102"/>
      <c r="V101" s="102"/>
      <c r="W101" s="102"/>
      <c r="X101" s="102"/>
    </row>
    <row r="102" spans="1:24" ht="12.7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2"/>
      <c r="Q102" s="102"/>
      <c r="R102" s="102"/>
      <c r="S102" s="102"/>
      <c r="T102" s="102"/>
      <c r="U102" s="102"/>
      <c r="V102" s="102"/>
      <c r="W102" s="102"/>
      <c r="X102" s="102"/>
    </row>
    <row r="103" spans="1:24" ht="12.7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2"/>
      <c r="Q103" s="102"/>
      <c r="R103" s="102"/>
      <c r="S103" s="102"/>
      <c r="T103" s="102"/>
      <c r="U103" s="102"/>
      <c r="V103" s="102"/>
      <c r="W103" s="102"/>
      <c r="X103" s="102"/>
    </row>
    <row r="104" spans="1:24" ht="12.7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2"/>
      <c r="Q104" s="102"/>
      <c r="R104" s="102"/>
      <c r="S104" s="102"/>
      <c r="T104" s="102"/>
      <c r="U104" s="102"/>
      <c r="V104" s="102"/>
      <c r="W104" s="102"/>
      <c r="X104" s="102"/>
    </row>
    <row r="105" spans="1:24" ht="12.7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2"/>
      <c r="Q105" s="102"/>
      <c r="R105" s="102"/>
      <c r="S105" s="102"/>
      <c r="T105" s="102"/>
      <c r="U105" s="102"/>
      <c r="V105" s="102"/>
      <c r="W105" s="102"/>
      <c r="X105" s="102"/>
    </row>
    <row r="106" spans="1:24" ht="12.7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2"/>
      <c r="Q106" s="102"/>
      <c r="R106" s="102"/>
      <c r="S106" s="102"/>
      <c r="T106" s="102"/>
      <c r="U106" s="102"/>
      <c r="V106" s="102"/>
      <c r="W106" s="102"/>
      <c r="X106" s="102"/>
    </row>
    <row r="107" spans="1:24" ht="12.7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02"/>
      <c r="R107" s="102"/>
      <c r="S107" s="102"/>
      <c r="T107" s="102"/>
      <c r="U107" s="102"/>
      <c r="V107" s="102"/>
      <c r="W107" s="102"/>
      <c r="X107" s="102"/>
    </row>
    <row r="108" spans="1:24" ht="12.7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2"/>
      <c r="Q108" s="102"/>
      <c r="R108" s="102"/>
      <c r="S108" s="102"/>
      <c r="T108" s="102"/>
      <c r="U108" s="102"/>
      <c r="V108" s="102"/>
      <c r="W108" s="102"/>
      <c r="X108" s="102"/>
    </row>
    <row r="109" spans="1:24" ht="12.7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02"/>
      <c r="R109" s="102"/>
      <c r="S109" s="102"/>
      <c r="T109" s="102"/>
      <c r="U109" s="102"/>
      <c r="V109" s="102"/>
      <c r="W109" s="102"/>
      <c r="X109" s="102"/>
    </row>
    <row r="110" spans="1:24" ht="12.7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2"/>
      <c r="Q110" s="102"/>
      <c r="R110" s="102"/>
      <c r="S110" s="102"/>
      <c r="T110" s="102"/>
      <c r="U110" s="102"/>
      <c r="V110" s="102"/>
      <c r="W110" s="102"/>
      <c r="X110" s="102"/>
    </row>
    <row r="111" spans="1:24" ht="12.7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02"/>
      <c r="R111" s="102"/>
      <c r="S111" s="102"/>
      <c r="T111" s="102"/>
      <c r="U111" s="102"/>
      <c r="V111" s="102"/>
      <c r="W111" s="102"/>
      <c r="X111" s="102"/>
    </row>
    <row r="112" spans="1:24" ht="12.7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2"/>
      <c r="Q112" s="102"/>
      <c r="R112" s="102"/>
      <c r="S112" s="102"/>
      <c r="T112" s="102"/>
      <c r="U112" s="102"/>
      <c r="V112" s="102"/>
      <c r="W112" s="102"/>
      <c r="X112" s="102"/>
    </row>
    <row r="113" spans="1:24" ht="12.75">
      <c r="A113" s="102"/>
      <c r="B113" s="102"/>
      <c r="C113" s="102"/>
      <c r="D113" s="101"/>
      <c r="E113" s="101"/>
      <c r="F113" s="101"/>
      <c r="G113" s="112"/>
      <c r="H113" s="102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2"/>
      <c r="W113" s="102"/>
      <c r="X113" s="102"/>
    </row>
    <row r="114" spans="1:24" ht="12.75">
      <c r="A114" s="102"/>
      <c r="B114" s="102"/>
      <c r="C114" s="102"/>
      <c r="D114" s="101"/>
      <c r="E114" s="101"/>
      <c r="F114" s="101"/>
      <c r="G114" s="112"/>
      <c r="H114" s="102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2"/>
      <c r="W114" s="102"/>
      <c r="X114" s="102"/>
    </row>
    <row r="115" spans="1:24" ht="12.75">
      <c r="A115" s="102"/>
      <c r="B115" s="102"/>
      <c r="C115" s="102"/>
      <c r="D115" s="102"/>
      <c r="E115" s="112"/>
      <c r="F115" s="112"/>
      <c r="G115" s="112"/>
      <c r="H115" s="102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2"/>
      <c r="W115" s="102"/>
      <c r="X115" s="102"/>
    </row>
    <row r="116" spans="1:24" ht="12.75">
      <c r="A116" s="102"/>
      <c r="B116" s="102"/>
      <c r="C116" s="102"/>
      <c r="D116" s="102"/>
      <c r="E116" s="112"/>
      <c r="F116" s="112"/>
      <c r="G116" s="112"/>
      <c r="H116" s="102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2"/>
      <c r="W116" s="102"/>
      <c r="X116" s="102"/>
    </row>
    <row r="117" spans="1:24" ht="12.75">
      <c r="A117" s="102"/>
      <c r="B117" s="102"/>
      <c r="C117" s="102"/>
      <c r="D117" s="102"/>
      <c r="E117" s="112"/>
      <c r="F117" s="112"/>
      <c r="G117" s="112"/>
      <c r="H117" s="102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2"/>
      <c r="W117" s="102"/>
      <c r="X117" s="102"/>
    </row>
    <row r="118" spans="1:24" ht="12.75">
      <c r="A118" s="102"/>
      <c r="B118" s="102"/>
      <c r="C118" s="102"/>
      <c r="D118" s="102"/>
      <c r="E118" s="112"/>
      <c r="F118" s="112"/>
      <c r="G118" s="112"/>
      <c r="H118" s="102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2"/>
      <c r="W118" s="102"/>
      <c r="X118" s="102"/>
    </row>
    <row r="119" spans="1:24" ht="12.75">
      <c r="A119" s="102"/>
      <c r="B119" s="102"/>
      <c r="C119" s="102"/>
      <c r="D119" s="102"/>
      <c r="E119" s="112"/>
      <c r="F119" s="112"/>
      <c r="G119" s="112"/>
      <c r="H119" s="102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2"/>
      <c r="W119" s="102"/>
      <c r="X119" s="102"/>
    </row>
  </sheetData>
  <sheetProtection/>
  <mergeCells count="10">
    <mergeCell ref="D2:E2"/>
    <mergeCell ref="D3:E3"/>
    <mergeCell ref="D4:E4"/>
    <mergeCell ref="A81:B81"/>
    <mergeCell ref="A76:B76"/>
    <mergeCell ref="A77:B77"/>
    <mergeCell ref="A75:C75"/>
    <mergeCell ref="A78:B78"/>
    <mergeCell ref="A79:B79"/>
    <mergeCell ref="A80:B80"/>
  </mergeCells>
  <printOptions/>
  <pageMargins left="0.28" right="0.27" top="0.16" bottom="0.18" header="0.23" footer="0.19"/>
  <pageSetup fitToHeight="1" fitToWidth="1" horizontalDpi="600" verticalDpi="600" orientation="landscape" paperSize="5" scale="61" r:id="rId3"/>
  <rowBreaks count="1" manualBreakCount="1">
    <brk id="52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Housing Development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Tesh O'Doherty</dc:creator>
  <cp:keywords/>
  <dc:description/>
  <cp:lastModifiedBy>Carolyn O'Doherty</cp:lastModifiedBy>
  <cp:lastPrinted>2010-12-08T23:49:53Z</cp:lastPrinted>
  <dcterms:created xsi:type="dcterms:W3CDTF">1997-05-08T17:03:38Z</dcterms:created>
  <dcterms:modified xsi:type="dcterms:W3CDTF">2011-05-11T23:21:28Z</dcterms:modified>
  <cp:category/>
  <cp:version/>
  <cp:contentType/>
  <cp:contentStatus/>
</cp:coreProperties>
</file>