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755" yWindow="-15" windowWidth="15045" windowHeight="12390" activeTab="2"/>
  </bookViews>
  <sheets>
    <sheet name="Project Info" sheetId="32" r:id="rId1"/>
    <sheet name="Data Collection" sheetId="30" r:id="rId2"/>
    <sheet name="Capital Needs Inventory" sheetId="28" r:id="rId3"/>
    <sheet name="Reserve Analysis" sheetId="29" r:id="rId4"/>
  </sheets>
  <definedNames>
    <definedName name="_xlnm.Print_Area" localSheetId="2">'Capital Needs Inventory'!$A$1:$O$59</definedName>
    <definedName name="_xlnm.Print_Area" localSheetId="1">'Data Collection'!$A$1:$BD$70</definedName>
    <definedName name="_xlnm.Print_Area" localSheetId="3">'Reserve Analysis'!$A$1:$I$61</definedName>
  </definedNames>
  <calcPr calcId="144525" iterate="1"/>
</workbook>
</file>

<file path=xl/calcChain.xml><?xml version="1.0" encoding="utf-8"?>
<calcChain xmlns="http://schemas.openxmlformats.org/spreadsheetml/2006/main">
  <c r="Q78" i="28" l="1"/>
  <c r="E65" i="29"/>
  <c r="E66" i="29"/>
  <c r="E67" i="29"/>
  <c r="E68" i="29"/>
  <c r="E59" i="29" l="1"/>
  <c r="E51" i="29"/>
  <c r="Q76" i="28"/>
  <c r="Q75" i="28"/>
  <c r="Q73" i="28"/>
  <c r="G53" i="28" l="1"/>
  <c r="H53" i="28" s="1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AF18" i="28"/>
  <c r="AG18" i="28"/>
  <c r="AH18" i="28"/>
  <c r="AI18" i="28"/>
  <c r="AJ18" i="28"/>
  <c r="AK18" i="28"/>
  <c r="AL18" i="28"/>
  <c r="AM18" i="28"/>
  <c r="AN18" i="28"/>
  <c r="AO18" i="28"/>
  <c r="AP18" i="28"/>
  <c r="AQ18" i="28"/>
  <c r="AR18" i="28"/>
  <c r="AS18" i="28"/>
  <c r="AT18" i="28"/>
  <c r="AU1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AR38" i="28"/>
  <c r="AS38" i="28"/>
  <c r="AT38" i="28"/>
  <c r="AU38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AE52" i="28"/>
  <c r="AF52" i="28"/>
  <c r="AG52" i="28"/>
  <c r="AH52" i="28"/>
  <c r="AI52" i="28"/>
  <c r="AJ52" i="28"/>
  <c r="AK52" i="28"/>
  <c r="AL52" i="28"/>
  <c r="AM52" i="28"/>
  <c r="AN52" i="28"/>
  <c r="AO52" i="28"/>
  <c r="AP52" i="28"/>
  <c r="AQ52" i="28"/>
  <c r="AR52" i="28"/>
  <c r="AS52" i="28"/>
  <c r="AT52" i="28"/>
  <c r="AU52" i="28"/>
  <c r="R57" i="28"/>
  <c r="S57" i="28"/>
  <c r="T57" i="28"/>
  <c r="U57" i="28"/>
  <c r="V57" i="28"/>
  <c r="W57" i="28"/>
  <c r="X57" i="28"/>
  <c r="Y57" i="28"/>
  <c r="Z57" i="28"/>
  <c r="AA57" i="28"/>
  <c r="AB57" i="28"/>
  <c r="AC57" i="28"/>
  <c r="AD57" i="28"/>
  <c r="AE57" i="28"/>
  <c r="AF57" i="28"/>
  <c r="AG57" i="28"/>
  <c r="AH57" i="28"/>
  <c r="AI57" i="28"/>
  <c r="AJ57" i="28"/>
  <c r="AK57" i="28"/>
  <c r="BD69" i="30" l="1"/>
  <c r="BC69" i="30"/>
  <c r="BD68" i="30"/>
  <c r="BC68" i="30"/>
  <c r="BD67" i="30"/>
  <c r="BC67" i="30"/>
  <c r="BD66" i="30"/>
  <c r="BC66" i="30"/>
  <c r="BD65" i="30"/>
  <c r="BC65" i="30"/>
  <c r="BD64" i="30"/>
  <c r="BC64" i="30"/>
  <c r="BD63" i="30"/>
  <c r="BC63" i="30"/>
  <c r="C20" i="32"/>
  <c r="BC39" i="30"/>
  <c r="BD39" i="30"/>
  <c r="BC38" i="30"/>
  <c r="BD38" i="30"/>
  <c r="BC37" i="30"/>
  <c r="BD37" i="30"/>
  <c r="BC36" i="30"/>
  <c r="BD36" i="30"/>
  <c r="BC35" i="30"/>
  <c r="BD35" i="30"/>
  <c r="BC34" i="30"/>
  <c r="BD34" i="30"/>
  <c r="Q54" i="28" l="1"/>
  <c r="Q55" i="28"/>
  <c r="Q56" i="28"/>
  <c r="Q57" i="28"/>
  <c r="Q53" i="28"/>
  <c r="Q40" i="28"/>
  <c r="Q41" i="28"/>
  <c r="Q42" i="28"/>
  <c r="Q43" i="28"/>
  <c r="Q44" i="28"/>
  <c r="Q45" i="28"/>
  <c r="Q46" i="28"/>
  <c r="Q47" i="28"/>
  <c r="Q48" i="28"/>
  <c r="Q49" i="28"/>
  <c r="Q50" i="28"/>
  <c r="Q51" i="28"/>
  <c r="Q3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Q33" i="28"/>
  <c r="Q34" i="28"/>
  <c r="Q35" i="28"/>
  <c r="Q36" i="28"/>
  <c r="Q37" i="28"/>
  <c r="Q19" i="28"/>
  <c r="Q12" i="28"/>
  <c r="Q13" i="28"/>
  <c r="Q14" i="28"/>
  <c r="Q15" i="28"/>
  <c r="Q16" i="28"/>
  <c r="Q17" i="28"/>
  <c r="Q11" i="28"/>
  <c r="Q10" i="28"/>
  <c r="Q18" i="28"/>
  <c r="Q38" i="28"/>
  <c r="Q52" i="28"/>
  <c r="Q9" i="28"/>
  <c r="BC7" i="30" l="1"/>
  <c r="BC8" i="30"/>
  <c r="BC9" i="30"/>
  <c r="BC10" i="30"/>
  <c r="BC11" i="30"/>
  <c r="BC12" i="30"/>
  <c r="BC13" i="30"/>
  <c r="BD13" i="30"/>
  <c r="BC14" i="30"/>
  <c r="BC15" i="30"/>
  <c r="BC16" i="30"/>
  <c r="BC17" i="30"/>
  <c r="BC18" i="30"/>
  <c r="BC19" i="30"/>
  <c r="BC20" i="30"/>
  <c r="BC21" i="30"/>
  <c r="BC22" i="30"/>
  <c r="BC23" i="30"/>
  <c r="BC24" i="30"/>
  <c r="BC25" i="30"/>
  <c r="BC26" i="30"/>
  <c r="BC27" i="30"/>
  <c r="BC28" i="30"/>
  <c r="BC29" i="30"/>
  <c r="BC30" i="30"/>
  <c r="BC31" i="30"/>
  <c r="BC32" i="30"/>
  <c r="BC43" i="30"/>
  <c r="BC44" i="30"/>
  <c r="BC45" i="30"/>
  <c r="BC46" i="30"/>
  <c r="BC47" i="30"/>
  <c r="BC48" i="30"/>
  <c r="BC49" i="30"/>
  <c r="BC50" i="30"/>
  <c r="BC51" i="30"/>
  <c r="BC52" i="30"/>
  <c r="BC53" i="30"/>
  <c r="BC54" i="30"/>
  <c r="BC55" i="30"/>
  <c r="BC56" i="30"/>
  <c r="BD56" i="30"/>
  <c r="BC57" i="30"/>
  <c r="BC58" i="30"/>
  <c r="BC59" i="30"/>
  <c r="BC60" i="30"/>
  <c r="BC61" i="30"/>
  <c r="BB47" i="30" l="1"/>
  <c r="BD47" i="30" s="1"/>
  <c r="L43" i="28" s="1"/>
  <c r="O43" i="28"/>
  <c r="G43" i="28"/>
  <c r="H43" i="28" s="1"/>
  <c r="N43" i="28" l="1"/>
  <c r="M43" i="28"/>
  <c r="C23" i="32"/>
  <c r="C22" i="32"/>
  <c r="B23" i="32"/>
  <c r="B22" i="32"/>
  <c r="I5" i="28"/>
  <c r="A1" i="28"/>
  <c r="R43" i="28" l="1"/>
  <c r="T43" i="28"/>
  <c r="V43" i="28"/>
  <c r="X43" i="28"/>
  <c r="Z43" i="28"/>
  <c r="AB43" i="28"/>
  <c r="AD43" i="28"/>
  <c r="AF43" i="28"/>
  <c r="AH43" i="28"/>
  <c r="AJ43" i="28"/>
  <c r="S43" i="28"/>
  <c r="U43" i="28"/>
  <c r="W43" i="28"/>
  <c r="Y43" i="28"/>
  <c r="AA43" i="28"/>
  <c r="AC43" i="28"/>
  <c r="AE43" i="28"/>
  <c r="AG43" i="28"/>
  <c r="AI43" i="28"/>
  <c r="AK43" i="28"/>
  <c r="I4" i="28"/>
  <c r="BB7" i="30" l="1"/>
  <c r="BD7" i="30" s="1"/>
  <c r="L12" i="28" s="1"/>
  <c r="BB8" i="30"/>
  <c r="BD8" i="30" s="1"/>
  <c r="L13" i="28" s="1"/>
  <c r="BB9" i="30"/>
  <c r="BD9" i="30" s="1"/>
  <c r="L14" i="28" s="1"/>
  <c r="BB10" i="30"/>
  <c r="BD10" i="30" s="1"/>
  <c r="L15" i="28" s="1"/>
  <c r="BB11" i="30"/>
  <c r="BD11" i="30" s="1"/>
  <c r="L16" i="28" s="1"/>
  <c r="BB12" i="30"/>
  <c r="BD12" i="30" s="1"/>
  <c r="L17" i="28" s="1"/>
  <c r="BB14" i="30"/>
  <c r="BD14" i="30" s="1"/>
  <c r="L19" i="28" s="1"/>
  <c r="BB15" i="30"/>
  <c r="BD15" i="30" s="1"/>
  <c r="L20" i="28" s="1"/>
  <c r="BB16" i="30"/>
  <c r="BD16" i="30" s="1"/>
  <c r="L21" i="28" s="1"/>
  <c r="BB17" i="30"/>
  <c r="BD17" i="30" s="1"/>
  <c r="L22" i="28" s="1"/>
  <c r="BB18" i="30"/>
  <c r="BD18" i="30" s="1"/>
  <c r="L23" i="28" s="1"/>
  <c r="BB19" i="30"/>
  <c r="BD19" i="30" s="1"/>
  <c r="L24" i="28" s="1"/>
  <c r="BB20" i="30"/>
  <c r="BD20" i="30" s="1"/>
  <c r="L25" i="28" s="1"/>
  <c r="BB21" i="30"/>
  <c r="BD21" i="30" s="1"/>
  <c r="L26" i="28" s="1"/>
  <c r="BB22" i="30"/>
  <c r="BD22" i="30" s="1"/>
  <c r="L27" i="28" s="1"/>
  <c r="BB23" i="30"/>
  <c r="BD23" i="30" s="1"/>
  <c r="L28" i="28" s="1"/>
  <c r="BB24" i="30"/>
  <c r="BD24" i="30" s="1"/>
  <c r="L29" i="28" s="1"/>
  <c r="BB25" i="30"/>
  <c r="BD25" i="30" s="1"/>
  <c r="L30" i="28" s="1"/>
  <c r="BB26" i="30"/>
  <c r="BD26" i="30" s="1"/>
  <c r="L31" i="28" s="1"/>
  <c r="BB27" i="30"/>
  <c r="BD27" i="30" s="1"/>
  <c r="L32" i="28" s="1"/>
  <c r="BB28" i="30"/>
  <c r="BD28" i="30" s="1"/>
  <c r="L33" i="28" s="1"/>
  <c r="BB29" i="30"/>
  <c r="BD29" i="30" s="1"/>
  <c r="L34" i="28" s="1"/>
  <c r="BB30" i="30"/>
  <c r="BD30" i="30" s="1"/>
  <c r="L35" i="28" s="1"/>
  <c r="BB31" i="30"/>
  <c r="BD31" i="30" s="1"/>
  <c r="L36" i="28" s="1"/>
  <c r="BB32" i="30"/>
  <c r="BD32" i="30" s="1"/>
  <c r="L37" i="28" s="1"/>
  <c r="BB44" i="30"/>
  <c r="BD44" i="30" s="1"/>
  <c r="L40" i="28" s="1"/>
  <c r="BB45" i="30"/>
  <c r="BD45" i="30" s="1"/>
  <c r="L41" i="28" s="1"/>
  <c r="BB43" i="30"/>
  <c r="BD43" i="30" s="1"/>
  <c r="L39" i="28" s="1"/>
  <c r="BB46" i="30"/>
  <c r="BD46" i="30" s="1"/>
  <c r="L42" i="28" s="1"/>
  <c r="BB48" i="30"/>
  <c r="BD48" i="30" s="1"/>
  <c r="L44" i="28" s="1"/>
  <c r="BB49" i="30"/>
  <c r="BD49" i="30" s="1"/>
  <c r="L45" i="28" s="1"/>
  <c r="BB50" i="30"/>
  <c r="BD50" i="30" s="1"/>
  <c r="L46" i="28" s="1"/>
  <c r="BB51" i="30"/>
  <c r="BD51" i="30" s="1"/>
  <c r="L47" i="28" s="1"/>
  <c r="BB52" i="30"/>
  <c r="BD52" i="30" s="1"/>
  <c r="L48" i="28" s="1"/>
  <c r="BB53" i="30"/>
  <c r="BD53" i="30" s="1"/>
  <c r="L49" i="28" s="1"/>
  <c r="BB54" i="30"/>
  <c r="BD54" i="30" s="1"/>
  <c r="L50" i="28" s="1"/>
  <c r="BB55" i="30"/>
  <c r="BD55" i="30" s="1"/>
  <c r="L51" i="28" s="1"/>
  <c r="BB57" i="30"/>
  <c r="BD57" i="30" s="1"/>
  <c r="L53" i="28" s="1"/>
  <c r="BB58" i="30"/>
  <c r="BD58" i="30" s="1"/>
  <c r="L54" i="28" s="1"/>
  <c r="BB59" i="30"/>
  <c r="BD59" i="30" s="1"/>
  <c r="L55" i="28" s="1"/>
  <c r="BB60" i="30"/>
  <c r="BD60" i="30" s="1"/>
  <c r="L56" i="28" s="1"/>
  <c r="BB61" i="30"/>
  <c r="BD61" i="30" s="1"/>
  <c r="L57" i="28" s="1"/>
  <c r="M57" i="28" s="1"/>
  <c r="BB6" i="30"/>
  <c r="BD6" i="30" s="1"/>
  <c r="L11" i="28" s="1"/>
  <c r="L59" i="28" s="1"/>
  <c r="BC6" i="30"/>
  <c r="M55" i="28" l="1"/>
  <c r="N55" i="28"/>
  <c r="N53" i="28"/>
  <c r="M53" i="28"/>
  <c r="M50" i="28"/>
  <c r="N50" i="28"/>
  <c r="M48" i="28"/>
  <c r="N48" i="28"/>
  <c r="N46" i="28"/>
  <c r="M46" i="28"/>
  <c r="M44" i="28"/>
  <c r="N44" i="28"/>
  <c r="N39" i="28"/>
  <c r="M39" i="28"/>
  <c r="N40" i="28"/>
  <c r="M40" i="28"/>
  <c r="N36" i="28"/>
  <c r="M36" i="28"/>
  <c r="N34" i="28"/>
  <c r="M34" i="28"/>
  <c r="N32" i="28"/>
  <c r="M32" i="28"/>
  <c r="N30" i="28"/>
  <c r="M30" i="28"/>
  <c r="N28" i="28"/>
  <c r="M28" i="28"/>
  <c r="N26" i="28"/>
  <c r="M26" i="28"/>
  <c r="N24" i="28"/>
  <c r="M24" i="28"/>
  <c r="N22" i="28"/>
  <c r="M22" i="28"/>
  <c r="N20" i="28"/>
  <c r="M20" i="28"/>
  <c r="N17" i="28"/>
  <c r="M17" i="28"/>
  <c r="N15" i="28"/>
  <c r="M15" i="28"/>
  <c r="N13" i="28"/>
  <c r="M13" i="28"/>
  <c r="N11" i="28"/>
  <c r="M11" i="28"/>
  <c r="N56" i="28"/>
  <c r="M56" i="28"/>
  <c r="N54" i="28"/>
  <c r="M54" i="28"/>
  <c r="N51" i="28"/>
  <c r="M51" i="28"/>
  <c r="N49" i="28"/>
  <c r="M49" i="28"/>
  <c r="N47" i="28"/>
  <c r="M47" i="28"/>
  <c r="N45" i="28"/>
  <c r="M45" i="28"/>
  <c r="M42" i="28"/>
  <c r="N42" i="28"/>
  <c r="N41" i="28"/>
  <c r="M41" i="28"/>
  <c r="M37" i="28"/>
  <c r="N37" i="28"/>
  <c r="M35" i="28"/>
  <c r="N35" i="28"/>
  <c r="M33" i="28"/>
  <c r="N33" i="28"/>
  <c r="M31" i="28"/>
  <c r="N31" i="28"/>
  <c r="M29" i="28"/>
  <c r="N29" i="28"/>
  <c r="M27" i="28"/>
  <c r="N27" i="28"/>
  <c r="M25" i="28"/>
  <c r="N25" i="28"/>
  <c r="M23" i="28"/>
  <c r="N23" i="28"/>
  <c r="M21" i="28"/>
  <c r="N21" i="28"/>
  <c r="M19" i="28"/>
  <c r="N19" i="28"/>
  <c r="M16" i="28"/>
  <c r="N16" i="28"/>
  <c r="M14" i="28"/>
  <c r="N14" i="28"/>
  <c r="M12" i="28"/>
  <c r="N12" i="28"/>
  <c r="AD61" i="28"/>
  <c r="AD73" i="28" l="1"/>
  <c r="AD66" i="28"/>
  <c r="AD78" i="28" s="1"/>
  <c r="M59" i="28"/>
  <c r="N59" i="28"/>
  <c r="R14" i="28"/>
  <c r="T14" i="28"/>
  <c r="V14" i="28"/>
  <c r="X14" i="28"/>
  <c r="Z14" i="28"/>
  <c r="AB14" i="28"/>
  <c r="AD14" i="28"/>
  <c r="AF14" i="28"/>
  <c r="AH14" i="28"/>
  <c r="AJ14" i="28"/>
  <c r="S14" i="28"/>
  <c r="U14" i="28"/>
  <c r="W14" i="28"/>
  <c r="Y14" i="28"/>
  <c r="AA14" i="28"/>
  <c r="AC14" i="28"/>
  <c r="AE14" i="28"/>
  <c r="AG14" i="28"/>
  <c r="AI14" i="28"/>
  <c r="AK14" i="28"/>
  <c r="S19" i="28"/>
  <c r="U19" i="28"/>
  <c r="W19" i="28"/>
  <c r="Y19" i="28"/>
  <c r="AA19" i="28"/>
  <c r="AC19" i="28"/>
  <c r="AE19" i="28"/>
  <c r="AG19" i="28"/>
  <c r="AI19" i="28"/>
  <c r="AK19" i="28"/>
  <c r="R19" i="28"/>
  <c r="T19" i="28"/>
  <c r="V19" i="28"/>
  <c r="X19" i="28"/>
  <c r="Z19" i="28"/>
  <c r="AB19" i="28"/>
  <c r="AD19" i="28"/>
  <c r="AF19" i="28"/>
  <c r="AH19" i="28"/>
  <c r="AJ19" i="28"/>
  <c r="S21" i="28"/>
  <c r="U21" i="28"/>
  <c r="W21" i="28"/>
  <c r="Y21" i="28"/>
  <c r="AA21" i="28"/>
  <c r="AC21" i="28"/>
  <c r="AE21" i="28"/>
  <c r="AG21" i="28"/>
  <c r="AI21" i="28"/>
  <c r="AK21" i="28"/>
  <c r="R21" i="28"/>
  <c r="T21" i="28"/>
  <c r="V21" i="28"/>
  <c r="X21" i="28"/>
  <c r="Z21" i="28"/>
  <c r="AB21" i="28"/>
  <c r="AD21" i="28"/>
  <c r="AF21" i="28"/>
  <c r="AH21" i="28"/>
  <c r="AJ21" i="28"/>
  <c r="S23" i="28"/>
  <c r="U23" i="28"/>
  <c r="W23" i="28"/>
  <c r="Y23" i="28"/>
  <c r="AA23" i="28"/>
  <c r="AC23" i="28"/>
  <c r="AE23" i="28"/>
  <c r="AG23" i="28"/>
  <c r="AI23" i="28"/>
  <c r="AK23" i="28"/>
  <c r="R23" i="28"/>
  <c r="T23" i="28"/>
  <c r="V23" i="28"/>
  <c r="X23" i="28"/>
  <c r="Z23" i="28"/>
  <c r="AB23" i="28"/>
  <c r="AD23" i="28"/>
  <c r="AF23" i="28"/>
  <c r="AH23" i="28"/>
  <c r="AJ23" i="28"/>
  <c r="R25" i="28"/>
  <c r="T25" i="28"/>
  <c r="V25" i="28"/>
  <c r="X25" i="28"/>
  <c r="Z25" i="28"/>
  <c r="AB25" i="28"/>
  <c r="AD25" i="28"/>
  <c r="AF25" i="28"/>
  <c r="AH25" i="28"/>
  <c r="AJ25" i="28"/>
  <c r="S25" i="28"/>
  <c r="U25" i="28"/>
  <c r="W25" i="28"/>
  <c r="Y25" i="28"/>
  <c r="AA25" i="28"/>
  <c r="AC25" i="28"/>
  <c r="AE25" i="28"/>
  <c r="AG25" i="28"/>
  <c r="AI25" i="28"/>
  <c r="AK25" i="28"/>
  <c r="R27" i="28"/>
  <c r="T27" i="28"/>
  <c r="V27" i="28"/>
  <c r="X27" i="28"/>
  <c r="Z27" i="28"/>
  <c r="AB27" i="28"/>
  <c r="AD27" i="28"/>
  <c r="AF27" i="28"/>
  <c r="AH27" i="28"/>
  <c r="AJ27" i="28"/>
  <c r="S27" i="28"/>
  <c r="U27" i="28"/>
  <c r="W27" i="28"/>
  <c r="Y27" i="28"/>
  <c r="AA27" i="28"/>
  <c r="AC27" i="28"/>
  <c r="AE27" i="28"/>
  <c r="AG27" i="28"/>
  <c r="AI27" i="28"/>
  <c r="AK27" i="28"/>
  <c r="R29" i="28"/>
  <c r="T29" i="28"/>
  <c r="V29" i="28"/>
  <c r="X29" i="28"/>
  <c r="Z29" i="28"/>
  <c r="AB29" i="28"/>
  <c r="AD29" i="28"/>
  <c r="AF29" i="28"/>
  <c r="AH29" i="28"/>
  <c r="AJ29" i="28"/>
  <c r="S29" i="28"/>
  <c r="U29" i="28"/>
  <c r="W29" i="28"/>
  <c r="Y29" i="28"/>
  <c r="AA29" i="28"/>
  <c r="AC29" i="28"/>
  <c r="AE29" i="28"/>
  <c r="AG29" i="28"/>
  <c r="AI29" i="28"/>
  <c r="AK29" i="28"/>
  <c r="R31" i="28"/>
  <c r="T31" i="28"/>
  <c r="V31" i="28"/>
  <c r="X31" i="28"/>
  <c r="Z31" i="28"/>
  <c r="AB31" i="28"/>
  <c r="AD31" i="28"/>
  <c r="AF31" i="28"/>
  <c r="AH31" i="28"/>
  <c r="AJ31" i="28"/>
  <c r="S31" i="28"/>
  <c r="U31" i="28"/>
  <c r="W31" i="28"/>
  <c r="Y31" i="28"/>
  <c r="AA31" i="28"/>
  <c r="AC31" i="28"/>
  <c r="AE31" i="28"/>
  <c r="AG31" i="28"/>
  <c r="AI31" i="28"/>
  <c r="AK31" i="28"/>
  <c r="R33" i="28"/>
  <c r="T33" i="28"/>
  <c r="V33" i="28"/>
  <c r="X33" i="28"/>
  <c r="Z33" i="28"/>
  <c r="AB33" i="28"/>
  <c r="AD33" i="28"/>
  <c r="AF33" i="28"/>
  <c r="AH33" i="28"/>
  <c r="AJ33" i="28"/>
  <c r="S33" i="28"/>
  <c r="U33" i="28"/>
  <c r="W33" i="28"/>
  <c r="Y33" i="28"/>
  <c r="AA33" i="28"/>
  <c r="AC33" i="28"/>
  <c r="AE33" i="28"/>
  <c r="AG33" i="28"/>
  <c r="AI33" i="28"/>
  <c r="AK33" i="28"/>
  <c r="R35" i="28"/>
  <c r="S35" i="28"/>
  <c r="U35" i="28"/>
  <c r="V35" i="28"/>
  <c r="X35" i="28"/>
  <c r="Z35" i="28"/>
  <c r="AB35" i="28"/>
  <c r="AD35" i="28"/>
  <c r="AF35" i="28"/>
  <c r="AH35" i="28"/>
  <c r="AJ35" i="28"/>
  <c r="T35" i="28"/>
  <c r="W35" i="28"/>
  <c r="Y35" i="28"/>
  <c r="AA35" i="28"/>
  <c r="AC35" i="28"/>
  <c r="AE35" i="28"/>
  <c r="AG35" i="28"/>
  <c r="AI35" i="28"/>
  <c r="AK35" i="28"/>
  <c r="R37" i="28"/>
  <c r="T37" i="28"/>
  <c r="V37" i="28"/>
  <c r="X37" i="28"/>
  <c r="Z37" i="28"/>
  <c r="AB37" i="28"/>
  <c r="AD37" i="28"/>
  <c r="AF37" i="28"/>
  <c r="AH37" i="28"/>
  <c r="AJ37" i="28"/>
  <c r="S37" i="28"/>
  <c r="U37" i="28"/>
  <c r="W37" i="28"/>
  <c r="Y37" i="28"/>
  <c r="AA37" i="28"/>
  <c r="AC37" i="28"/>
  <c r="AE37" i="28"/>
  <c r="AG37" i="28"/>
  <c r="AI37" i="28"/>
  <c r="AK37" i="28"/>
  <c r="R42" i="28"/>
  <c r="T42" i="28"/>
  <c r="V42" i="28"/>
  <c r="X42" i="28"/>
  <c r="Z42" i="28"/>
  <c r="AB42" i="28"/>
  <c r="AD42" i="28"/>
  <c r="AF42" i="28"/>
  <c r="AH42" i="28"/>
  <c r="AJ42" i="28"/>
  <c r="S42" i="28"/>
  <c r="U42" i="28"/>
  <c r="W42" i="28"/>
  <c r="Y42" i="28"/>
  <c r="AA42" i="28"/>
  <c r="AC42" i="28"/>
  <c r="AE42" i="28"/>
  <c r="AG42" i="28"/>
  <c r="AI42" i="28"/>
  <c r="AK42" i="28"/>
  <c r="R44" i="28"/>
  <c r="T44" i="28"/>
  <c r="V44" i="28"/>
  <c r="X44" i="28"/>
  <c r="Z44" i="28"/>
  <c r="AB44" i="28"/>
  <c r="AD44" i="28"/>
  <c r="AF44" i="28"/>
  <c r="AH44" i="28"/>
  <c r="AJ44" i="28"/>
  <c r="S44" i="28"/>
  <c r="U44" i="28"/>
  <c r="W44" i="28"/>
  <c r="Y44" i="28"/>
  <c r="AA44" i="28"/>
  <c r="AC44" i="28"/>
  <c r="AE44" i="28"/>
  <c r="AG44" i="28"/>
  <c r="AI44" i="28"/>
  <c r="AK44" i="28"/>
  <c r="S48" i="28"/>
  <c r="U48" i="28"/>
  <c r="W48" i="28"/>
  <c r="Y48" i="28"/>
  <c r="AA48" i="28"/>
  <c r="AC48" i="28"/>
  <c r="AE48" i="28"/>
  <c r="AG48" i="28"/>
  <c r="AI48" i="28"/>
  <c r="AK48" i="28"/>
  <c r="R48" i="28"/>
  <c r="T48" i="28"/>
  <c r="V48" i="28"/>
  <c r="X48" i="28"/>
  <c r="Z48" i="28"/>
  <c r="AB48" i="28"/>
  <c r="AD48" i="28"/>
  <c r="AF48" i="28"/>
  <c r="AH48" i="28"/>
  <c r="AJ48" i="28"/>
  <c r="S50" i="28"/>
  <c r="U50" i="28"/>
  <c r="W50" i="28"/>
  <c r="Y50" i="28"/>
  <c r="AA50" i="28"/>
  <c r="AC50" i="28"/>
  <c r="AE50" i="28"/>
  <c r="AG50" i="28"/>
  <c r="AI50" i="28"/>
  <c r="AK50" i="28"/>
  <c r="R50" i="28"/>
  <c r="T50" i="28"/>
  <c r="V50" i="28"/>
  <c r="X50" i="28"/>
  <c r="Z50" i="28"/>
  <c r="AB50" i="28"/>
  <c r="AD50" i="28"/>
  <c r="AF50" i="28"/>
  <c r="AH50" i="28"/>
  <c r="AJ50" i="28"/>
  <c r="S55" i="28"/>
  <c r="U55" i="28"/>
  <c r="W55" i="28"/>
  <c r="Y55" i="28"/>
  <c r="AA55" i="28"/>
  <c r="AC55" i="28"/>
  <c r="AE55" i="28"/>
  <c r="AG55" i="28"/>
  <c r="AI55" i="28"/>
  <c r="AK55" i="28"/>
  <c r="R55" i="28"/>
  <c r="T55" i="28"/>
  <c r="V55" i="28"/>
  <c r="X55" i="28"/>
  <c r="Z55" i="28"/>
  <c r="AB55" i="28"/>
  <c r="AD55" i="28"/>
  <c r="AF55" i="28"/>
  <c r="AH55" i="28"/>
  <c r="AJ55" i="28"/>
  <c r="R12" i="28"/>
  <c r="T12" i="28"/>
  <c r="V12" i="28"/>
  <c r="X12" i="28"/>
  <c r="Z12" i="28"/>
  <c r="AB12" i="28"/>
  <c r="AD12" i="28"/>
  <c r="AF12" i="28"/>
  <c r="AH12" i="28"/>
  <c r="AJ12" i="28"/>
  <c r="S12" i="28"/>
  <c r="U12" i="28"/>
  <c r="W12" i="28"/>
  <c r="Y12" i="28"/>
  <c r="AA12" i="28"/>
  <c r="AC12" i="28"/>
  <c r="AE12" i="28"/>
  <c r="AG12" i="28"/>
  <c r="AI12" i="28"/>
  <c r="AK12" i="28"/>
  <c r="R16" i="28"/>
  <c r="T16" i="28"/>
  <c r="V16" i="28"/>
  <c r="X16" i="28"/>
  <c r="Z16" i="28"/>
  <c r="AB16" i="28"/>
  <c r="AD16" i="28"/>
  <c r="AF16" i="28"/>
  <c r="AH16" i="28"/>
  <c r="AJ16" i="28"/>
  <c r="S16" i="28"/>
  <c r="U16" i="28"/>
  <c r="W16" i="28"/>
  <c r="Y16" i="28"/>
  <c r="AA16" i="28"/>
  <c r="AC16" i="28"/>
  <c r="AE16" i="28"/>
  <c r="AG16" i="28"/>
  <c r="AI16" i="28"/>
  <c r="AK16" i="28"/>
  <c r="R41" i="28"/>
  <c r="T41" i="28"/>
  <c r="V41" i="28"/>
  <c r="X41" i="28"/>
  <c r="Z41" i="28"/>
  <c r="AB41" i="28"/>
  <c r="AD41" i="28"/>
  <c r="AF41" i="28"/>
  <c r="AH41" i="28"/>
  <c r="AJ41" i="28"/>
  <c r="S41" i="28"/>
  <c r="U41" i="28"/>
  <c r="W41" i="28"/>
  <c r="Y41" i="28"/>
  <c r="AA41" i="28"/>
  <c r="AC41" i="28"/>
  <c r="AE41" i="28"/>
  <c r="AG41" i="28"/>
  <c r="AI41" i="28"/>
  <c r="AK41" i="28"/>
  <c r="R45" i="28"/>
  <c r="T45" i="28"/>
  <c r="V45" i="28"/>
  <c r="X45" i="28"/>
  <c r="Z45" i="28"/>
  <c r="AB45" i="28"/>
  <c r="AD45" i="28"/>
  <c r="AF45" i="28"/>
  <c r="AH45" i="28"/>
  <c r="AJ45" i="28"/>
  <c r="S45" i="28"/>
  <c r="U45" i="28"/>
  <c r="W45" i="28"/>
  <c r="Y45" i="28"/>
  <c r="AA45" i="28"/>
  <c r="AC45" i="28"/>
  <c r="AE45" i="28"/>
  <c r="AG45" i="28"/>
  <c r="AI45" i="28"/>
  <c r="AK45" i="28"/>
  <c r="R47" i="28"/>
  <c r="T47" i="28"/>
  <c r="V47" i="28"/>
  <c r="X47" i="28"/>
  <c r="Z47" i="28"/>
  <c r="AB47" i="28"/>
  <c r="AD47" i="28"/>
  <c r="S47" i="28"/>
  <c r="W47" i="28"/>
  <c r="AA47" i="28"/>
  <c r="AE47" i="28"/>
  <c r="AG47" i="28"/>
  <c r="AI47" i="28"/>
  <c r="AK47" i="28"/>
  <c r="U47" i="28"/>
  <c r="Y47" i="28"/>
  <c r="AC47" i="28"/>
  <c r="AF47" i="28"/>
  <c r="AH47" i="28"/>
  <c r="AJ47" i="28"/>
  <c r="S49" i="28"/>
  <c r="U49" i="28"/>
  <c r="W49" i="28"/>
  <c r="Y49" i="28"/>
  <c r="AA49" i="28"/>
  <c r="AC49" i="28"/>
  <c r="AE49" i="28"/>
  <c r="AG49" i="28"/>
  <c r="AI49" i="28"/>
  <c r="AK49" i="28"/>
  <c r="R49" i="28"/>
  <c r="T49" i="28"/>
  <c r="V49" i="28"/>
  <c r="X49" i="28"/>
  <c r="Z49" i="28"/>
  <c r="AB49" i="28"/>
  <c r="AD49" i="28"/>
  <c r="AF49" i="28"/>
  <c r="AH49" i="28"/>
  <c r="AJ49" i="28"/>
  <c r="S51" i="28"/>
  <c r="U51" i="28"/>
  <c r="W51" i="28"/>
  <c r="Y51" i="28"/>
  <c r="AA51" i="28"/>
  <c r="AC51" i="28"/>
  <c r="AE51" i="28"/>
  <c r="AG51" i="28"/>
  <c r="AI51" i="28"/>
  <c r="AK51" i="28"/>
  <c r="R51" i="28"/>
  <c r="T51" i="28"/>
  <c r="V51" i="28"/>
  <c r="X51" i="28"/>
  <c r="Z51" i="28"/>
  <c r="AB51" i="28"/>
  <c r="AD51" i="28"/>
  <c r="AF51" i="28"/>
  <c r="AH51" i="28"/>
  <c r="AJ51" i="28"/>
  <c r="S54" i="28"/>
  <c r="U54" i="28"/>
  <c r="W54" i="28"/>
  <c r="Y54" i="28"/>
  <c r="AA54" i="28"/>
  <c r="AC54" i="28"/>
  <c r="AE54" i="28"/>
  <c r="AG54" i="28"/>
  <c r="AI54" i="28"/>
  <c r="AK54" i="28"/>
  <c r="R54" i="28"/>
  <c r="T54" i="28"/>
  <c r="V54" i="28"/>
  <c r="X54" i="28"/>
  <c r="Z54" i="28"/>
  <c r="AB54" i="28"/>
  <c r="AD54" i="28"/>
  <c r="AF54" i="28"/>
  <c r="AH54" i="28"/>
  <c r="AJ54" i="28"/>
  <c r="S56" i="28"/>
  <c r="U56" i="28"/>
  <c r="W56" i="28"/>
  <c r="Y56" i="28"/>
  <c r="AA56" i="28"/>
  <c r="AC56" i="28"/>
  <c r="AE56" i="28"/>
  <c r="AG56" i="28"/>
  <c r="AI56" i="28"/>
  <c r="AK56" i="28"/>
  <c r="R56" i="28"/>
  <c r="T56" i="28"/>
  <c r="V56" i="28"/>
  <c r="X56" i="28"/>
  <c r="Z56" i="28"/>
  <c r="AB56" i="28"/>
  <c r="AD56" i="28"/>
  <c r="AF56" i="28"/>
  <c r="AH56" i="28"/>
  <c r="AJ56" i="28"/>
  <c r="S11" i="28"/>
  <c r="U11" i="28"/>
  <c r="W11" i="28"/>
  <c r="Y11" i="28"/>
  <c r="AA11" i="28"/>
  <c r="AC11" i="28"/>
  <c r="AE11" i="28"/>
  <c r="AG11" i="28"/>
  <c r="AI11" i="28"/>
  <c r="AK11" i="28"/>
  <c r="T11" i="28"/>
  <c r="V11" i="28"/>
  <c r="X11" i="28"/>
  <c r="Z11" i="28"/>
  <c r="AB11" i="28"/>
  <c r="AD11" i="28"/>
  <c r="AF11" i="28"/>
  <c r="AH11" i="28"/>
  <c r="AJ11" i="28"/>
  <c r="R11" i="28"/>
  <c r="R13" i="28"/>
  <c r="T13" i="28"/>
  <c r="V13" i="28"/>
  <c r="X13" i="28"/>
  <c r="Z13" i="28"/>
  <c r="AB13" i="28"/>
  <c r="AD13" i="28"/>
  <c r="AF13" i="28"/>
  <c r="AH13" i="28"/>
  <c r="AJ13" i="28"/>
  <c r="S13" i="28"/>
  <c r="U13" i="28"/>
  <c r="W13" i="28"/>
  <c r="Y13" i="28"/>
  <c r="AA13" i="28"/>
  <c r="AC13" i="28"/>
  <c r="AE13" i="28"/>
  <c r="AG13" i="28"/>
  <c r="AI13" i="28"/>
  <c r="AK13" i="28"/>
  <c r="R15" i="28"/>
  <c r="T15" i="28"/>
  <c r="V15" i="28"/>
  <c r="X15" i="28"/>
  <c r="Z15" i="28"/>
  <c r="AB15" i="28"/>
  <c r="AD15" i="28"/>
  <c r="AF15" i="28"/>
  <c r="AH15" i="28"/>
  <c r="AJ15" i="28"/>
  <c r="S15" i="28"/>
  <c r="U15" i="28"/>
  <c r="W15" i="28"/>
  <c r="Y15" i="28"/>
  <c r="AA15" i="28"/>
  <c r="AC15" i="28"/>
  <c r="AE15" i="28"/>
  <c r="AG15" i="28"/>
  <c r="AI15" i="28"/>
  <c r="AK15" i="28"/>
  <c r="R17" i="28"/>
  <c r="S17" i="28"/>
  <c r="U17" i="28"/>
  <c r="W17" i="28"/>
  <c r="Y17" i="28"/>
  <c r="AA17" i="28"/>
  <c r="AC17" i="28"/>
  <c r="AE17" i="28"/>
  <c r="AG17" i="28"/>
  <c r="AI17" i="28"/>
  <c r="V17" i="28"/>
  <c r="Z17" i="28"/>
  <c r="AD17" i="28"/>
  <c r="AH17" i="28"/>
  <c r="AK17" i="28"/>
  <c r="T17" i="28"/>
  <c r="X17" i="28"/>
  <c r="AB17" i="28"/>
  <c r="AF17" i="28"/>
  <c r="AJ17" i="28"/>
  <c r="S20" i="28"/>
  <c r="U20" i="28"/>
  <c r="W20" i="28"/>
  <c r="Y20" i="28"/>
  <c r="AA20" i="28"/>
  <c r="AC20" i="28"/>
  <c r="AE20" i="28"/>
  <c r="AG20" i="28"/>
  <c r="AI20" i="28"/>
  <c r="AK20" i="28"/>
  <c r="R20" i="28"/>
  <c r="T20" i="28"/>
  <c r="V20" i="28"/>
  <c r="X20" i="28"/>
  <c r="Z20" i="28"/>
  <c r="AB20" i="28"/>
  <c r="AD20" i="28"/>
  <c r="AF20" i="28"/>
  <c r="AH20" i="28"/>
  <c r="AJ20" i="28"/>
  <c r="S22" i="28"/>
  <c r="U22" i="28"/>
  <c r="W22" i="28"/>
  <c r="Y22" i="28"/>
  <c r="AA22" i="28"/>
  <c r="AC22" i="28"/>
  <c r="AE22" i="28"/>
  <c r="AG22" i="28"/>
  <c r="AI22" i="28"/>
  <c r="AK22" i="28"/>
  <c r="R22" i="28"/>
  <c r="T22" i="28"/>
  <c r="V22" i="28"/>
  <c r="X22" i="28"/>
  <c r="Z22" i="28"/>
  <c r="AB22" i="28"/>
  <c r="AD22" i="28"/>
  <c r="AF22" i="28"/>
  <c r="AH22" i="28"/>
  <c r="AJ22" i="28"/>
  <c r="R24" i="28"/>
  <c r="T24" i="28"/>
  <c r="V24" i="28"/>
  <c r="X24" i="28"/>
  <c r="Z24" i="28"/>
  <c r="AB24" i="28"/>
  <c r="AD24" i="28"/>
  <c r="AF24" i="28"/>
  <c r="AH24" i="28"/>
  <c r="AJ24" i="28"/>
  <c r="S24" i="28"/>
  <c r="U24" i="28"/>
  <c r="W24" i="28"/>
  <c r="Y24" i="28"/>
  <c r="AA24" i="28"/>
  <c r="AC24" i="28"/>
  <c r="AE24" i="28"/>
  <c r="AG24" i="28"/>
  <c r="AI24" i="28"/>
  <c r="AK24" i="28"/>
  <c r="R26" i="28"/>
  <c r="T26" i="28"/>
  <c r="V26" i="28"/>
  <c r="X26" i="28"/>
  <c r="Z26" i="28"/>
  <c r="AB26" i="28"/>
  <c r="AD26" i="28"/>
  <c r="AF26" i="28"/>
  <c r="AH26" i="28"/>
  <c r="AJ26" i="28"/>
  <c r="S26" i="28"/>
  <c r="U26" i="28"/>
  <c r="W26" i="28"/>
  <c r="Y26" i="28"/>
  <c r="AA26" i="28"/>
  <c r="AC26" i="28"/>
  <c r="AE26" i="28"/>
  <c r="AG26" i="28"/>
  <c r="AI26" i="28"/>
  <c r="AK26" i="28"/>
  <c r="R28" i="28"/>
  <c r="T28" i="28"/>
  <c r="V28" i="28"/>
  <c r="X28" i="28"/>
  <c r="Z28" i="28"/>
  <c r="AB28" i="28"/>
  <c r="AD28" i="28"/>
  <c r="AF28" i="28"/>
  <c r="AH28" i="28"/>
  <c r="AJ28" i="28"/>
  <c r="S28" i="28"/>
  <c r="U28" i="28"/>
  <c r="W28" i="28"/>
  <c r="Y28" i="28"/>
  <c r="AA28" i="28"/>
  <c r="AC28" i="28"/>
  <c r="AE28" i="28"/>
  <c r="AG28" i="28"/>
  <c r="AI28" i="28"/>
  <c r="AK28" i="28"/>
  <c r="R30" i="28"/>
  <c r="T30" i="28"/>
  <c r="V30" i="28"/>
  <c r="X30" i="28"/>
  <c r="Z30" i="28"/>
  <c r="AB30" i="28"/>
  <c r="AD30" i="28"/>
  <c r="AF30" i="28"/>
  <c r="AH30" i="28"/>
  <c r="AJ30" i="28"/>
  <c r="S30" i="28"/>
  <c r="U30" i="28"/>
  <c r="W30" i="28"/>
  <c r="Y30" i="28"/>
  <c r="AA30" i="28"/>
  <c r="AC30" i="28"/>
  <c r="AE30" i="28"/>
  <c r="AG30" i="28"/>
  <c r="AI30" i="28"/>
  <c r="AK30" i="28"/>
  <c r="R32" i="28"/>
  <c r="T32" i="28"/>
  <c r="V32" i="28"/>
  <c r="X32" i="28"/>
  <c r="Z32" i="28"/>
  <c r="AB32" i="28"/>
  <c r="AD32" i="28"/>
  <c r="AF32" i="28"/>
  <c r="AH32" i="28"/>
  <c r="AJ32" i="28"/>
  <c r="S32" i="28"/>
  <c r="U32" i="28"/>
  <c r="W32" i="28"/>
  <c r="Y32" i="28"/>
  <c r="AA32" i="28"/>
  <c r="AC32" i="28"/>
  <c r="AE32" i="28"/>
  <c r="AG32" i="28"/>
  <c r="AI32" i="28"/>
  <c r="AK32" i="28"/>
  <c r="R34" i="28"/>
  <c r="T34" i="28"/>
  <c r="V34" i="28"/>
  <c r="X34" i="28"/>
  <c r="Z34" i="28"/>
  <c r="AB34" i="28"/>
  <c r="AD34" i="28"/>
  <c r="AF34" i="28"/>
  <c r="AH34" i="28"/>
  <c r="AJ34" i="28"/>
  <c r="S34" i="28"/>
  <c r="U34" i="28"/>
  <c r="W34" i="28"/>
  <c r="Y34" i="28"/>
  <c r="AA34" i="28"/>
  <c r="AC34" i="28"/>
  <c r="AE34" i="28"/>
  <c r="AG34" i="28"/>
  <c r="AI34" i="28"/>
  <c r="AK34" i="28"/>
  <c r="R36" i="28"/>
  <c r="T36" i="28"/>
  <c r="V36" i="28"/>
  <c r="X36" i="28"/>
  <c r="Z36" i="28"/>
  <c r="AB36" i="28"/>
  <c r="AD36" i="28"/>
  <c r="AF36" i="28"/>
  <c r="AH36" i="28"/>
  <c r="AJ36" i="28"/>
  <c r="S36" i="28"/>
  <c r="U36" i="28"/>
  <c r="W36" i="28"/>
  <c r="Y36" i="28"/>
  <c r="AA36" i="28"/>
  <c r="AC36" i="28"/>
  <c r="AE36" i="28"/>
  <c r="AG36" i="28"/>
  <c r="AI36" i="28"/>
  <c r="AK36" i="28"/>
  <c r="R40" i="28"/>
  <c r="T40" i="28"/>
  <c r="V40" i="28"/>
  <c r="X40" i="28"/>
  <c r="Z40" i="28"/>
  <c r="AB40" i="28"/>
  <c r="AD40" i="28"/>
  <c r="AF40" i="28"/>
  <c r="AH40" i="28"/>
  <c r="AJ40" i="28"/>
  <c r="S40" i="28"/>
  <c r="U40" i="28"/>
  <c r="W40" i="28"/>
  <c r="Y40" i="28"/>
  <c r="AA40" i="28"/>
  <c r="AC40" i="28"/>
  <c r="AE40" i="28"/>
  <c r="AG40" i="28"/>
  <c r="AI40" i="28"/>
  <c r="AK40" i="28"/>
  <c r="R39" i="28"/>
  <c r="T39" i="28"/>
  <c r="V39" i="28"/>
  <c r="X39" i="28"/>
  <c r="Z39" i="28"/>
  <c r="AB39" i="28"/>
  <c r="AD39" i="28"/>
  <c r="AF39" i="28"/>
  <c r="AH39" i="28"/>
  <c r="AJ39" i="28"/>
  <c r="S39" i="28"/>
  <c r="U39" i="28"/>
  <c r="W39" i="28"/>
  <c r="Y39" i="28"/>
  <c r="AA39" i="28"/>
  <c r="AC39" i="28"/>
  <c r="AE39" i="28"/>
  <c r="AG39" i="28"/>
  <c r="AI39" i="28"/>
  <c r="AK39" i="28"/>
  <c r="R46" i="28"/>
  <c r="T46" i="28"/>
  <c r="V46" i="28"/>
  <c r="X46" i="28"/>
  <c r="Z46" i="28"/>
  <c r="AB46" i="28"/>
  <c r="AD46" i="28"/>
  <c r="AF46" i="28"/>
  <c r="AH46" i="28"/>
  <c r="AJ46" i="28"/>
  <c r="S46" i="28"/>
  <c r="U46" i="28"/>
  <c r="W46" i="28"/>
  <c r="Y46" i="28"/>
  <c r="AA46" i="28"/>
  <c r="AC46" i="28"/>
  <c r="AE46" i="28"/>
  <c r="AG46" i="28"/>
  <c r="AI46" i="28"/>
  <c r="AK46" i="28"/>
  <c r="S53" i="28"/>
  <c r="U53" i="28"/>
  <c r="W53" i="28"/>
  <c r="Y53" i="28"/>
  <c r="AA53" i="28"/>
  <c r="AC53" i="28"/>
  <c r="AE53" i="28"/>
  <c r="AG53" i="28"/>
  <c r="AI53" i="28"/>
  <c r="AK53" i="28"/>
  <c r="R53" i="28"/>
  <c r="T53" i="28"/>
  <c r="V53" i="28"/>
  <c r="X53" i="28"/>
  <c r="Z53" i="28"/>
  <c r="AB53" i="28"/>
  <c r="AD53" i="28"/>
  <c r="AF53" i="28"/>
  <c r="AH53" i="28"/>
  <c r="AJ53" i="28"/>
  <c r="G35" i="28"/>
  <c r="H35" i="28" s="1"/>
  <c r="O35" i="28"/>
  <c r="G36" i="28"/>
  <c r="H36" i="28" s="1"/>
  <c r="O36" i="28"/>
  <c r="G37" i="28"/>
  <c r="H37" i="28" s="1"/>
  <c r="O37" i="28"/>
  <c r="G40" i="28"/>
  <c r="H40" i="28" s="1"/>
  <c r="O40" i="28"/>
  <c r="G41" i="28"/>
  <c r="H41" i="28" s="1"/>
  <c r="O41" i="28"/>
  <c r="G39" i="28"/>
  <c r="H39" i="28" s="1"/>
  <c r="O39" i="28"/>
  <c r="O51" i="28"/>
  <c r="G51" i="28"/>
  <c r="H51" i="28" s="1"/>
  <c r="O49" i="28"/>
  <c r="G49" i="28"/>
  <c r="H49" i="28" s="1"/>
  <c r="O48" i="28"/>
  <c r="G48" i="28"/>
  <c r="H48" i="28" s="1"/>
  <c r="O47" i="28"/>
  <c r="G47" i="28"/>
  <c r="H47" i="28" s="1"/>
  <c r="O46" i="28"/>
  <c r="G46" i="28"/>
  <c r="H46" i="28" s="1"/>
  <c r="O45" i="28"/>
  <c r="G45" i="28"/>
  <c r="H45" i="28" s="1"/>
  <c r="O31" i="28"/>
  <c r="G31" i="28"/>
  <c r="H31" i="28" s="1"/>
  <c r="O13" i="28"/>
  <c r="G13" i="28"/>
  <c r="H13" i="28" s="1"/>
  <c r="O12" i="28"/>
  <c r="G12" i="28"/>
  <c r="H12" i="28" s="1"/>
  <c r="AL8" i="28"/>
  <c r="O55" i="28"/>
  <c r="G55" i="28"/>
  <c r="H55" i="28" s="1"/>
  <c r="R9" i="28"/>
  <c r="R61" i="28"/>
  <c r="R6" i="28"/>
  <c r="S9" i="28"/>
  <c r="S61" i="28"/>
  <c r="T9" i="28"/>
  <c r="T61" i="28"/>
  <c r="U9" i="28"/>
  <c r="U61" i="28"/>
  <c r="V9" i="28"/>
  <c r="V61" i="28"/>
  <c r="W9" i="28"/>
  <c r="W61" i="28"/>
  <c r="X9" i="28"/>
  <c r="X61" i="28"/>
  <c r="Y9" i="28"/>
  <c r="Y61" i="28"/>
  <c r="Z9" i="28"/>
  <c r="Z61" i="28"/>
  <c r="AA9" i="28"/>
  <c r="AA61" i="28"/>
  <c r="AB9" i="28"/>
  <c r="AB61" i="28"/>
  <c r="AC9" i="28"/>
  <c r="AC61" i="28"/>
  <c r="AD9" i="28"/>
  <c r="AE9" i="28"/>
  <c r="AE61" i="28"/>
  <c r="AF9" i="28"/>
  <c r="AF61" i="28"/>
  <c r="AG9" i="28"/>
  <c r="AG61" i="28"/>
  <c r="AH9" i="28"/>
  <c r="AH61" i="28"/>
  <c r="AI9" i="28"/>
  <c r="AI61" i="28"/>
  <c r="AJ9" i="28"/>
  <c r="AJ61" i="28"/>
  <c r="AK9" i="28"/>
  <c r="AK61" i="28"/>
  <c r="AL9" i="28"/>
  <c r="AM9" i="28"/>
  <c r="AN9" i="28"/>
  <c r="AO9" i="28"/>
  <c r="AP9" i="28"/>
  <c r="AQ9" i="28"/>
  <c r="AR9" i="28"/>
  <c r="AS9" i="28"/>
  <c r="AT9" i="28"/>
  <c r="AU9" i="28"/>
  <c r="O54" i="28"/>
  <c r="G54" i="28"/>
  <c r="H54" i="28" s="1"/>
  <c r="O53" i="28"/>
  <c r="O57" i="28"/>
  <c r="G57" i="28"/>
  <c r="H57" i="28" s="1"/>
  <c r="O56" i="28"/>
  <c r="G56" i="28"/>
  <c r="H56" i="28" s="1"/>
  <c r="O50" i="28"/>
  <c r="G50" i="28"/>
  <c r="H50" i="28" s="1"/>
  <c r="O34" i="28"/>
  <c r="G34" i="28"/>
  <c r="H34" i="28" s="1"/>
  <c r="O33" i="28"/>
  <c r="G33" i="28"/>
  <c r="H33" i="28" s="1"/>
  <c r="O32" i="28"/>
  <c r="G32" i="28"/>
  <c r="H32" i="28" s="1"/>
  <c r="O30" i="28"/>
  <c r="G30" i="28"/>
  <c r="H30" i="28" s="1"/>
  <c r="O29" i="28"/>
  <c r="G29" i="28"/>
  <c r="H29" i="28" s="1"/>
  <c r="O28" i="28"/>
  <c r="G28" i="28"/>
  <c r="H28" i="28" s="1"/>
  <c r="O27" i="28"/>
  <c r="G27" i="28"/>
  <c r="H27" i="28" s="1"/>
  <c r="O24" i="28"/>
  <c r="G24" i="28"/>
  <c r="H24" i="28" s="1"/>
  <c r="O23" i="28"/>
  <c r="G23" i="28"/>
  <c r="H23" i="28" s="1"/>
  <c r="O22" i="28"/>
  <c r="G22" i="28"/>
  <c r="H22" i="28" s="1"/>
  <c r="O21" i="28"/>
  <c r="G21" i="28"/>
  <c r="H21" i="28" s="1"/>
  <c r="O20" i="28"/>
  <c r="G20" i="28"/>
  <c r="H20" i="28" s="1"/>
  <c r="O19" i="28"/>
  <c r="G19" i="28"/>
  <c r="H19" i="28" s="1"/>
  <c r="O17" i="28"/>
  <c r="G17" i="28"/>
  <c r="H17" i="28" s="1"/>
  <c r="O16" i="28"/>
  <c r="G16" i="28"/>
  <c r="H16" i="28" s="1"/>
  <c r="O15" i="28"/>
  <c r="G15" i="28"/>
  <c r="H15" i="28" s="1"/>
  <c r="O14" i="28"/>
  <c r="G14" i="28"/>
  <c r="H14" i="28" s="1"/>
  <c r="N9" i="28"/>
  <c r="O9" i="28"/>
  <c r="G11" i="28"/>
  <c r="H11" i="28" s="1"/>
  <c r="O11" i="28"/>
  <c r="G25" i="28"/>
  <c r="H25" i="28" s="1"/>
  <c r="O25" i="28"/>
  <c r="G26" i="28"/>
  <c r="H26" i="28" s="1"/>
  <c r="O26" i="28"/>
  <c r="G42" i="28"/>
  <c r="H42" i="28" s="1"/>
  <c r="O42" i="28"/>
  <c r="G44" i="28"/>
  <c r="H44" i="28" s="1"/>
  <c r="O44" i="28"/>
  <c r="I59" i="28"/>
  <c r="AM8" i="28"/>
  <c r="AC73" i="28" l="1"/>
  <c r="AC66" i="28"/>
  <c r="AC78" i="28" s="1"/>
  <c r="AA73" i="28"/>
  <c r="AA66" i="28"/>
  <c r="AA78" i="28" s="1"/>
  <c r="Y73" i="28"/>
  <c r="Y66" i="28"/>
  <c r="Y78" i="28" s="1"/>
  <c r="V73" i="28"/>
  <c r="V66" i="28"/>
  <c r="V78" i="28" s="1"/>
  <c r="S73" i="28"/>
  <c r="S66" i="28"/>
  <c r="S78" i="28" s="1"/>
  <c r="AB73" i="28"/>
  <c r="AB66" i="28"/>
  <c r="AB78" i="28" s="1"/>
  <c r="Z73" i="28"/>
  <c r="Z66" i="28"/>
  <c r="Z78" i="28" s="1"/>
  <c r="X73" i="28"/>
  <c r="X66" i="28"/>
  <c r="X78" i="28" s="1"/>
  <c r="W73" i="28"/>
  <c r="W66" i="28"/>
  <c r="W78" i="28" s="1"/>
  <c r="U73" i="28"/>
  <c r="U66" i="28"/>
  <c r="U78" i="28" s="1"/>
  <c r="T73" i="28"/>
  <c r="T66" i="28"/>
  <c r="T78" i="28" s="1"/>
  <c r="AK73" i="28"/>
  <c r="AK66" i="28"/>
  <c r="AK78" i="28" s="1"/>
  <c r="AJ73" i="28"/>
  <c r="AJ66" i="28"/>
  <c r="AJ78" i="28" s="1"/>
  <c r="AI73" i="28"/>
  <c r="AI66" i="28"/>
  <c r="AI78" i="28" s="1"/>
  <c r="AH73" i="28"/>
  <c r="AH66" i="28"/>
  <c r="AH78" i="28" s="1"/>
  <c r="AG73" i="28"/>
  <c r="AG66" i="28"/>
  <c r="AG78" i="28" s="1"/>
  <c r="AF73" i="28"/>
  <c r="AF66" i="28"/>
  <c r="AF78" i="28" s="1"/>
  <c r="AE73" i="28"/>
  <c r="AE66" i="28"/>
  <c r="AE78" i="28" s="1"/>
  <c r="R73" i="28"/>
  <c r="R66" i="28"/>
  <c r="R78" i="28" s="1"/>
  <c r="O59" i="28"/>
  <c r="AL12" i="28"/>
  <c r="AL13" i="28"/>
  <c r="AL14" i="28"/>
  <c r="AL15" i="28"/>
  <c r="AL16" i="28"/>
  <c r="AL17" i="28"/>
  <c r="AL19" i="28"/>
  <c r="AL20" i="28"/>
  <c r="AL21" i="28"/>
  <c r="AL22" i="28"/>
  <c r="AL24" i="28"/>
  <c r="AL25" i="28"/>
  <c r="AL26" i="28"/>
  <c r="AL27" i="28"/>
  <c r="AL28" i="28"/>
  <c r="AL29" i="28"/>
  <c r="AL30" i="28"/>
  <c r="AL31" i="28"/>
  <c r="AL32" i="28"/>
  <c r="AL33" i="28"/>
  <c r="AL34" i="28"/>
  <c r="AL23" i="28"/>
  <c r="AL35" i="28"/>
  <c r="AL36" i="28"/>
  <c r="AL37" i="28"/>
  <c r="AL39" i="28"/>
  <c r="AL40" i="28"/>
  <c r="AL41" i="28"/>
  <c r="AL42" i="28"/>
  <c r="AL43" i="28"/>
  <c r="AL44" i="28"/>
  <c r="AL45" i="28"/>
  <c r="AL46" i="28"/>
  <c r="AL47" i="28"/>
  <c r="AL48" i="28"/>
  <c r="AL49" i="28"/>
  <c r="AL50" i="28"/>
  <c r="AL51" i="28"/>
  <c r="AL53" i="28"/>
  <c r="AL54" i="28"/>
  <c r="AL55" i="28"/>
  <c r="AL56" i="28"/>
  <c r="AL57" i="28"/>
  <c r="AL11" i="28"/>
  <c r="AM12" i="28"/>
  <c r="AM13" i="28"/>
  <c r="AM14" i="28"/>
  <c r="AM15" i="28"/>
  <c r="AM16" i="28"/>
  <c r="AM17" i="28"/>
  <c r="AM19" i="28"/>
  <c r="AM20" i="28"/>
  <c r="AM21" i="28"/>
  <c r="AM22" i="28"/>
  <c r="AM23" i="28"/>
  <c r="AM24" i="28"/>
  <c r="AM25" i="28"/>
  <c r="AM26" i="28"/>
  <c r="AM27" i="28"/>
  <c r="AM28" i="28"/>
  <c r="AM29" i="28"/>
  <c r="AM30" i="28"/>
  <c r="AM31" i="28"/>
  <c r="AM32" i="28"/>
  <c r="AM33" i="28"/>
  <c r="AM34" i="28"/>
  <c r="AM35" i="28"/>
  <c r="AM36" i="28"/>
  <c r="AM37" i="28"/>
  <c r="AM39" i="28"/>
  <c r="AM40" i="28"/>
  <c r="AM41" i="28"/>
  <c r="AM42" i="28"/>
  <c r="AM43" i="28"/>
  <c r="AM44" i="28"/>
  <c r="AM45" i="28"/>
  <c r="AM46" i="28"/>
  <c r="AM47" i="28"/>
  <c r="AM48" i="28"/>
  <c r="AM49" i="28"/>
  <c r="AM50" i="28"/>
  <c r="AM51" i="28"/>
  <c r="AM53" i="28"/>
  <c r="AM54" i="28"/>
  <c r="AM55" i="28"/>
  <c r="AM56" i="28"/>
  <c r="AM57" i="28"/>
  <c r="AM11" i="28"/>
  <c r="AL61" i="28"/>
  <c r="AN8" i="28"/>
  <c r="AO8" i="28"/>
  <c r="AM61" i="28"/>
  <c r="AD63" i="28"/>
  <c r="AD75" i="28" s="1"/>
  <c r="U63" i="28"/>
  <c r="U75" i="28" s="1"/>
  <c r="AH63" i="28"/>
  <c r="AH75" i="28" s="1"/>
  <c r="C19" i="32"/>
  <c r="AK63" i="28"/>
  <c r="AK75" i="28" s="1"/>
  <c r="T63" i="28"/>
  <c r="T75" i="28" s="1"/>
  <c r="AG63" i="28"/>
  <c r="AG75" i="28" s="1"/>
  <c r="AA63" i="28"/>
  <c r="AA75" i="28" s="1"/>
  <c r="Y63" i="28"/>
  <c r="Y75" i="28" s="1"/>
  <c r="V63" i="28"/>
  <c r="V75" i="28" s="1"/>
  <c r="AL63" i="28" l="1"/>
  <c r="AL75" i="28" s="1"/>
  <c r="AL73" i="28"/>
  <c r="AL66" i="28"/>
  <c r="AL78" i="28" s="1"/>
  <c r="AM73" i="28"/>
  <c r="AM66" i="28"/>
  <c r="AM78" i="28" s="1"/>
  <c r="AO12" i="28"/>
  <c r="AO13" i="28"/>
  <c r="AO14" i="28"/>
  <c r="AO15" i="28"/>
  <c r="AO16" i="28"/>
  <c r="AO17" i="28"/>
  <c r="AO19" i="28"/>
  <c r="AO20" i="28"/>
  <c r="AO21" i="28"/>
  <c r="AO22" i="28"/>
  <c r="AO23" i="28"/>
  <c r="AO24" i="28"/>
  <c r="AO25" i="28"/>
  <c r="AO26" i="28"/>
  <c r="AO27" i="28"/>
  <c r="AO28" i="28"/>
  <c r="AO29" i="28"/>
  <c r="AO30" i="28"/>
  <c r="AO31" i="28"/>
  <c r="AO32" i="28"/>
  <c r="AO33" i="28"/>
  <c r="AO34" i="28"/>
  <c r="AO35" i="28"/>
  <c r="AO36" i="28"/>
  <c r="AO37" i="28"/>
  <c r="AO39" i="28"/>
  <c r="AO40" i="28"/>
  <c r="AO41" i="28"/>
  <c r="AO42" i="28"/>
  <c r="AO43" i="28"/>
  <c r="AO44" i="28"/>
  <c r="AO45" i="28"/>
  <c r="AO46" i="28"/>
  <c r="AO47" i="28"/>
  <c r="AO48" i="28"/>
  <c r="AO49" i="28"/>
  <c r="AO50" i="28"/>
  <c r="AO51" i="28"/>
  <c r="AO53" i="28"/>
  <c r="AO54" i="28"/>
  <c r="AO55" i="28"/>
  <c r="AO56" i="28"/>
  <c r="AO57" i="28"/>
  <c r="AO11" i="28"/>
  <c r="AN12" i="28"/>
  <c r="AN13" i="28"/>
  <c r="AN14" i="28"/>
  <c r="AN15" i="28"/>
  <c r="AN16" i="28"/>
  <c r="AN17" i="28"/>
  <c r="AN19" i="28"/>
  <c r="AN20" i="28"/>
  <c r="AN21" i="28"/>
  <c r="AN22" i="28"/>
  <c r="AN23" i="28"/>
  <c r="AN24" i="28"/>
  <c r="AN25" i="28"/>
  <c r="AN26" i="28"/>
  <c r="AN27" i="28"/>
  <c r="AN28" i="28"/>
  <c r="AN29" i="28"/>
  <c r="AN30" i="28"/>
  <c r="AN31" i="28"/>
  <c r="AN32" i="28"/>
  <c r="AN33" i="28"/>
  <c r="AN34" i="28"/>
  <c r="AN35" i="28"/>
  <c r="AN36" i="28"/>
  <c r="AN37" i="28"/>
  <c r="AN39" i="28"/>
  <c r="AN40" i="28"/>
  <c r="AN41" i="28"/>
  <c r="AN42" i="28"/>
  <c r="AN43" i="28"/>
  <c r="AN44" i="28"/>
  <c r="AN45" i="28"/>
  <c r="AN46" i="28"/>
  <c r="AN47" i="28"/>
  <c r="AN48" i="28"/>
  <c r="AN49" i="28"/>
  <c r="AN50" i="28"/>
  <c r="AN51" i="28"/>
  <c r="AN53" i="28"/>
  <c r="AN54" i="28"/>
  <c r="AN55" i="28"/>
  <c r="AN56" i="28"/>
  <c r="AN57" i="28"/>
  <c r="AN11" i="28"/>
  <c r="AN61" i="28"/>
  <c r="AI63" i="28"/>
  <c r="AI75" i="28" s="1"/>
  <c r="S63" i="28"/>
  <c r="S75" i="28" s="1"/>
  <c r="AJ63" i="28"/>
  <c r="AJ75" i="28" s="1"/>
  <c r="AM63" i="28"/>
  <c r="AM75" i="28" s="1"/>
  <c r="AF63" i="28"/>
  <c r="AF75" i="28" s="1"/>
  <c r="AB63" i="28"/>
  <c r="AB75" i="28" s="1"/>
  <c r="W63" i="28"/>
  <c r="W75" i="28" s="1"/>
  <c r="X63" i="28"/>
  <c r="X75" i="28" s="1"/>
  <c r="AP8" i="28"/>
  <c r="AO61" i="28"/>
  <c r="AC63" i="28"/>
  <c r="AC75" i="28" s="1"/>
  <c r="AE63" i="28"/>
  <c r="AE75" i="28" s="1"/>
  <c r="R63" i="28"/>
  <c r="R75" i="28" s="1"/>
  <c r="Z63" i="28"/>
  <c r="Z75" i="28" s="1"/>
  <c r="AO73" i="28" l="1"/>
  <c r="AO66" i="28"/>
  <c r="AO78" i="28" s="1"/>
  <c r="AN73" i="28"/>
  <c r="AN66" i="28"/>
  <c r="AN78" i="28" s="1"/>
  <c r="AP12" i="28"/>
  <c r="AP13" i="28"/>
  <c r="AP14" i="28"/>
  <c r="AP15" i="28"/>
  <c r="AP16" i="28"/>
  <c r="AP17" i="28"/>
  <c r="AP19" i="28"/>
  <c r="AP20" i="28"/>
  <c r="AP21" i="28"/>
  <c r="AP22" i="28"/>
  <c r="AP24" i="28"/>
  <c r="AP25" i="28"/>
  <c r="AP26" i="28"/>
  <c r="AP27" i="28"/>
  <c r="AP28" i="28"/>
  <c r="AP29" i="28"/>
  <c r="AP30" i="28"/>
  <c r="AP31" i="28"/>
  <c r="AP32" i="28"/>
  <c r="AP33" i="28"/>
  <c r="AP34" i="28"/>
  <c r="AP23" i="28"/>
  <c r="AP35" i="28"/>
  <c r="AP36" i="28"/>
  <c r="AP37" i="28"/>
  <c r="AP39" i="28"/>
  <c r="AP40" i="28"/>
  <c r="AP41" i="28"/>
  <c r="AP42" i="28"/>
  <c r="AP43" i="28"/>
  <c r="AP44" i="28"/>
  <c r="AP45" i="28"/>
  <c r="AP46" i="28"/>
  <c r="AP47" i="28"/>
  <c r="AP48" i="28"/>
  <c r="AP49" i="28"/>
  <c r="AP50" i="28"/>
  <c r="AP51" i="28"/>
  <c r="AP53" i="28"/>
  <c r="AP54" i="28"/>
  <c r="AP55" i="28"/>
  <c r="AP56" i="28"/>
  <c r="AP57" i="28"/>
  <c r="AP11" i="28"/>
  <c r="AN63" i="28"/>
  <c r="AN75" i="28" s="1"/>
  <c r="AP61" i="28"/>
  <c r="AQ8" i="28"/>
  <c r="AO63" i="28"/>
  <c r="AO75" i="28" s="1"/>
  <c r="AP73" i="28" l="1"/>
  <c r="AP66" i="28"/>
  <c r="AP78" i="28" s="1"/>
  <c r="AQ12" i="28"/>
  <c r="AQ13" i="28"/>
  <c r="AQ14" i="28"/>
  <c r="AQ15" i="28"/>
  <c r="AQ16" i="28"/>
  <c r="AQ17" i="28"/>
  <c r="AQ19" i="28"/>
  <c r="AQ20" i="28"/>
  <c r="AQ21" i="28"/>
  <c r="AQ22" i="28"/>
  <c r="AQ23" i="28"/>
  <c r="AQ24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39" i="28"/>
  <c r="AQ40" i="28"/>
  <c r="AQ41" i="28"/>
  <c r="AQ42" i="28"/>
  <c r="AQ43" i="28"/>
  <c r="AQ44" i="28"/>
  <c r="AQ45" i="28"/>
  <c r="AQ46" i="28"/>
  <c r="AQ47" i="28"/>
  <c r="AQ48" i="28"/>
  <c r="AQ49" i="28"/>
  <c r="AQ50" i="28"/>
  <c r="AQ51" i="28"/>
  <c r="AQ53" i="28"/>
  <c r="AQ54" i="28"/>
  <c r="AQ55" i="28"/>
  <c r="AQ56" i="28"/>
  <c r="AQ57" i="28"/>
  <c r="AQ11" i="28"/>
  <c r="AQ61" i="28"/>
  <c r="AR8" i="28"/>
  <c r="AP63" i="28"/>
  <c r="AP75" i="28" s="1"/>
  <c r="AQ73" i="28" l="1"/>
  <c r="AQ66" i="28"/>
  <c r="AQ78" i="28" s="1"/>
  <c r="AR12" i="28"/>
  <c r="AR13" i="28"/>
  <c r="AR14" i="28"/>
  <c r="AR15" i="28"/>
  <c r="AR16" i="28"/>
  <c r="AR17" i="28"/>
  <c r="AR19" i="28"/>
  <c r="AR20" i="28"/>
  <c r="AR21" i="28"/>
  <c r="AR22" i="28"/>
  <c r="AR23" i="28"/>
  <c r="AR24" i="28"/>
  <c r="AR25" i="28"/>
  <c r="AR26" i="28"/>
  <c r="AR27" i="28"/>
  <c r="AR28" i="28"/>
  <c r="AR29" i="28"/>
  <c r="AR30" i="28"/>
  <c r="AR31" i="28"/>
  <c r="AR32" i="28"/>
  <c r="AR33" i="28"/>
  <c r="AR34" i="28"/>
  <c r="AR35" i="28"/>
  <c r="AR36" i="28"/>
  <c r="AR37" i="28"/>
  <c r="AR39" i="28"/>
  <c r="AR40" i="28"/>
  <c r="AR41" i="28"/>
  <c r="AR42" i="28"/>
  <c r="AR43" i="28"/>
  <c r="AR44" i="28"/>
  <c r="AR45" i="28"/>
  <c r="AR46" i="28"/>
  <c r="AR47" i="28"/>
  <c r="AR48" i="28"/>
  <c r="AR49" i="28"/>
  <c r="AR50" i="28"/>
  <c r="AR51" i="28"/>
  <c r="AR53" i="28"/>
  <c r="AR54" i="28"/>
  <c r="AR55" i="28"/>
  <c r="AR56" i="28"/>
  <c r="AR57" i="28"/>
  <c r="AR11" i="28"/>
  <c r="AS8" i="28"/>
  <c r="AR61" i="28"/>
  <c r="AQ63" i="28"/>
  <c r="AQ75" i="28" s="1"/>
  <c r="AR73" i="28" l="1"/>
  <c r="AR66" i="28"/>
  <c r="AR78" i="28" s="1"/>
  <c r="AS12" i="28"/>
  <c r="AS13" i="28"/>
  <c r="AS14" i="28"/>
  <c r="AS15" i="28"/>
  <c r="AS16" i="28"/>
  <c r="AS17" i="28"/>
  <c r="AS19" i="28"/>
  <c r="AS20" i="28"/>
  <c r="AS21" i="28"/>
  <c r="AS22" i="28"/>
  <c r="AS23" i="28"/>
  <c r="AS24" i="28"/>
  <c r="AS25" i="28"/>
  <c r="AS26" i="28"/>
  <c r="AS27" i="28"/>
  <c r="AS28" i="28"/>
  <c r="AS29" i="28"/>
  <c r="AS30" i="28"/>
  <c r="AS31" i="28"/>
  <c r="AS32" i="28"/>
  <c r="AS33" i="28"/>
  <c r="AS34" i="28"/>
  <c r="AS35" i="28"/>
  <c r="AS36" i="28"/>
  <c r="AS37" i="28"/>
  <c r="AS39" i="28"/>
  <c r="AS40" i="28"/>
  <c r="AS41" i="28"/>
  <c r="AS42" i="28"/>
  <c r="AS43" i="28"/>
  <c r="AS44" i="28"/>
  <c r="AS45" i="28"/>
  <c r="AS46" i="28"/>
  <c r="AS47" i="28"/>
  <c r="AS48" i="28"/>
  <c r="AS49" i="28"/>
  <c r="AS50" i="28"/>
  <c r="AS51" i="28"/>
  <c r="AS53" i="28"/>
  <c r="AS54" i="28"/>
  <c r="AS55" i="28"/>
  <c r="AS56" i="28"/>
  <c r="AS57" i="28"/>
  <c r="AS11" i="28"/>
  <c r="AR63" i="28"/>
  <c r="AR75" i="28" s="1"/>
  <c r="AS61" i="28"/>
  <c r="AT8" i="28"/>
  <c r="AS73" i="28" l="1"/>
  <c r="AS66" i="28"/>
  <c r="AS78" i="28" s="1"/>
  <c r="AT12" i="28"/>
  <c r="AT13" i="28"/>
  <c r="AT14" i="28"/>
  <c r="AT15" i="28"/>
  <c r="AT16" i="28"/>
  <c r="AT17" i="28"/>
  <c r="AT19" i="28"/>
  <c r="AT20" i="28"/>
  <c r="AT21" i="28"/>
  <c r="AT22" i="28"/>
  <c r="AT24" i="28"/>
  <c r="AT25" i="28"/>
  <c r="AT26" i="28"/>
  <c r="AT27" i="28"/>
  <c r="AT28" i="28"/>
  <c r="AT29" i="28"/>
  <c r="AT30" i="28"/>
  <c r="AT31" i="28"/>
  <c r="AT32" i="28"/>
  <c r="AT33" i="28"/>
  <c r="AT34" i="28"/>
  <c r="AT23" i="28"/>
  <c r="AT35" i="28"/>
  <c r="AT36" i="28"/>
  <c r="AT37" i="28"/>
  <c r="AT39" i="28"/>
  <c r="AT40" i="28"/>
  <c r="AT41" i="28"/>
  <c r="AT42" i="28"/>
  <c r="AT43" i="28"/>
  <c r="AT44" i="28"/>
  <c r="AT45" i="28"/>
  <c r="AT46" i="28"/>
  <c r="AT47" i="28"/>
  <c r="AT48" i="28"/>
  <c r="AT49" i="28"/>
  <c r="AT50" i="28"/>
  <c r="AT51" i="28"/>
  <c r="AT53" i="28"/>
  <c r="AT54" i="28"/>
  <c r="AT55" i="28"/>
  <c r="AT56" i="28"/>
  <c r="AT57" i="28"/>
  <c r="AT11" i="28"/>
  <c r="AU8" i="28"/>
  <c r="AT61" i="28"/>
  <c r="AS63" i="28"/>
  <c r="AS75" i="28" s="1"/>
  <c r="AT73" i="28" l="1"/>
  <c r="AT66" i="28"/>
  <c r="AT78" i="28" s="1"/>
  <c r="AU57" i="28"/>
  <c r="AU12" i="28"/>
  <c r="AU13" i="28"/>
  <c r="AU14" i="28"/>
  <c r="AU15" i="28"/>
  <c r="AU16" i="28"/>
  <c r="AU17" i="28"/>
  <c r="AU19" i="28"/>
  <c r="AU20" i="28"/>
  <c r="AU21" i="28"/>
  <c r="AU22" i="28"/>
  <c r="AU23" i="28"/>
  <c r="AU24" i="28"/>
  <c r="AU25" i="28"/>
  <c r="AU26" i="28"/>
  <c r="AU27" i="28"/>
  <c r="AU28" i="28"/>
  <c r="AU29" i="28"/>
  <c r="AU30" i="28"/>
  <c r="AU31" i="28"/>
  <c r="AU32" i="28"/>
  <c r="AU33" i="28"/>
  <c r="AU34" i="28"/>
  <c r="AU35" i="28"/>
  <c r="AU36" i="28"/>
  <c r="AU37" i="28"/>
  <c r="AU39" i="28"/>
  <c r="AU40" i="28"/>
  <c r="AU41" i="28"/>
  <c r="AU42" i="28"/>
  <c r="AU43" i="28"/>
  <c r="AU44" i="28"/>
  <c r="AU45" i="28"/>
  <c r="AU46" i="28"/>
  <c r="AU47" i="28"/>
  <c r="AU48" i="28"/>
  <c r="AU49" i="28"/>
  <c r="AU50" i="28"/>
  <c r="AU51" i="28"/>
  <c r="AU53" i="28"/>
  <c r="AU54" i="28"/>
  <c r="AU55" i="28"/>
  <c r="AU56" i="28"/>
  <c r="AU11" i="28"/>
  <c r="AT63" i="28"/>
  <c r="AT75" i="28" s="1"/>
  <c r="AU61" i="28"/>
  <c r="AU73" i="28" l="1"/>
  <c r="AU66" i="28"/>
  <c r="AU78" i="28" s="1"/>
  <c r="AU63" i="28"/>
  <c r="AU75" i="28" s="1"/>
  <c r="F65" i="29" l="1"/>
  <c r="F66" i="29"/>
  <c r="U64" i="28"/>
  <c r="U76" i="28" s="1"/>
  <c r="AM64" i="28"/>
  <c r="AM76" i="28" s="1"/>
  <c r="AJ64" i="28"/>
  <c r="AJ76" i="28" s="1"/>
  <c r="T64" i="28"/>
  <c r="T76" i="28" s="1"/>
  <c r="AG64" i="28"/>
  <c r="AG76" i="28" s="1"/>
  <c r="S64" i="28"/>
  <c r="S76" i="28" s="1"/>
  <c r="AL64" i="28"/>
  <c r="AL76" i="28" s="1"/>
  <c r="AF64" i="28"/>
  <c r="AF76" i="28" s="1"/>
  <c r="AE64" i="28"/>
  <c r="AE76" i="28" s="1"/>
  <c r="AN64" i="28"/>
  <c r="AN76" i="28" s="1"/>
  <c r="W64" i="28"/>
  <c r="W76" i="28" s="1"/>
  <c r="AO64" i="28"/>
  <c r="AO76" i="28" s="1"/>
  <c r="AQ64" i="28"/>
  <c r="AQ76" i="28" s="1"/>
  <c r="AS64" i="28"/>
  <c r="AS76" i="28" s="1"/>
  <c r="AU64" i="28"/>
  <c r="AU76" i="28" s="1"/>
  <c r="F67" i="29"/>
  <c r="F68" i="29"/>
  <c r="V64" i="28"/>
  <c r="V76" i="28" s="1"/>
  <c r="AI64" i="28"/>
  <c r="AI76" i="28" s="1"/>
  <c r="AA64" i="28"/>
  <c r="AA76" i="28" s="1"/>
  <c r="AH64" i="28"/>
  <c r="AH76" i="28" s="1"/>
  <c r="AD64" i="28"/>
  <c r="AD76" i="28" s="1"/>
  <c r="Y64" i="28"/>
  <c r="Y76" i="28" s="1"/>
  <c r="AK64" i="28"/>
  <c r="AK76" i="28" s="1"/>
  <c r="Z64" i="28"/>
  <c r="Z76" i="28" s="1"/>
  <c r="X64" i="28"/>
  <c r="X76" i="28" s="1"/>
  <c r="AC64" i="28"/>
  <c r="AC76" i="28" s="1"/>
  <c r="AB64" i="28"/>
  <c r="AB76" i="28" s="1"/>
  <c r="AP64" i="28"/>
  <c r="AP76" i="28" s="1"/>
  <c r="AR64" i="28"/>
  <c r="AR76" i="28" s="1"/>
  <c r="AT64" i="28"/>
  <c r="AT76" i="28" s="1"/>
  <c r="S6" i="28"/>
  <c r="T6" i="28" s="1"/>
  <c r="U6" i="28" s="1"/>
  <c r="V6" i="28" s="1"/>
  <c r="W6" i="28" s="1"/>
  <c r="X6" i="28" s="1"/>
  <c r="Y6" i="28" s="1"/>
  <c r="Z6" i="28" s="1"/>
  <c r="AA6" i="28" s="1"/>
  <c r="AB6" i="28" s="1"/>
  <c r="AC6" i="28" s="1"/>
  <c r="AD6" i="28" s="1"/>
  <c r="AE6" i="28" s="1"/>
  <c r="AF6" i="28" s="1"/>
  <c r="AG6" i="28" s="1"/>
  <c r="AH6" i="28" s="1"/>
  <c r="AI6" i="28" s="1"/>
  <c r="AJ6" i="28" s="1"/>
  <c r="AK6" i="28" s="1"/>
  <c r="AL6" i="28" s="1"/>
  <c r="AM6" i="28" s="1"/>
  <c r="AN6" i="28" s="1"/>
  <c r="AO6" i="28" s="1"/>
  <c r="AP6" i="28" s="1"/>
  <c r="AQ6" i="28" s="1"/>
  <c r="AR6" i="28" s="1"/>
  <c r="AS6" i="28" s="1"/>
  <c r="AT6" i="28" s="1"/>
  <c r="AU6" i="28" s="1"/>
  <c r="I3" i="28"/>
  <c r="R64" i="28"/>
  <c r="R69" i="28" l="1"/>
  <c r="R81" i="28" s="1"/>
  <c r="R76" i="28"/>
  <c r="R68" i="28" l="1"/>
  <c r="R80" i="28" s="1"/>
  <c r="S69" i="28"/>
  <c r="S81" i="28" s="1"/>
  <c r="T69" i="28" l="1"/>
  <c r="T81" i="28" s="1"/>
  <c r="S68" i="28"/>
  <c r="S80" i="28" s="1"/>
  <c r="T68" i="28"/>
  <c r="T80" i="28" s="1"/>
  <c r="U69" i="28" l="1"/>
  <c r="U81" i="28" s="1"/>
  <c r="U68" i="28" l="1"/>
  <c r="U80" i="28" s="1"/>
  <c r="V69" i="28"/>
  <c r="V81" i="28" s="1"/>
  <c r="W69" i="28"/>
  <c r="W81" i="28" s="1"/>
  <c r="V68" i="28" l="1"/>
  <c r="V80" i="28" s="1"/>
  <c r="W68" i="28"/>
  <c r="W80" i="28" s="1"/>
  <c r="X69" i="28"/>
  <c r="X81" i="28" s="1"/>
  <c r="X68" i="28" l="1"/>
  <c r="X80" i="28" s="1"/>
  <c r="Y69" i="28"/>
  <c r="Y81" i="28" s="1"/>
  <c r="Z69" i="28" l="1"/>
  <c r="Z81" i="28" s="1"/>
  <c r="Y68" i="28"/>
  <c r="Y80" i="28" s="1"/>
  <c r="Z68" i="28" l="1"/>
  <c r="Z80" i="28" s="1"/>
  <c r="AA69" i="28"/>
  <c r="AA81" i="28" s="1"/>
  <c r="AA68" i="28" l="1"/>
  <c r="AA80" i="28" s="1"/>
  <c r="AB69" i="28"/>
  <c r="AB81" i="28" s="1"/>
  <c r="AB68" i="28" l="1"/>
  <c r="AB80" i="28" s="1"/>
  <c r="AC69" i="28"/>
  <c r="AC81" i="28" s="1"/>
  <c r="AD69" i="28" l="1"/>
  <c r="AD81" i="28" s="1"/>
  <c r="AC68" i="28"/>
  <c r="AC80" i="28" s="1"/>
  <c r="AD68" i="28" l="1"/>
  <c r="AD80" i="28" s="1"/>
  <c r="AE69" i="28"/>
  <c r="AE81" i="28" s="1"/>
  <c r="AE68" i="28" l="1"/>
  <c r="AE80" i="28" s="1"/>
  <c r="AF69" i="28"/>
  <c r="AF81" i="28" s="1"/>
  <c r="AF68" i="28" l="1"/>
  <c r="AF80" i="28" s="1"/>
  <c r="AG69" i="28"/>
  <c r="AG81" i="28" s="1"/>
  <c r="AH69" i="28" l="1"/>
  <c r="AH81" i="28" s="1"/>
  <c r="AG68" i="28"/>
  <c r="AG80" i="28" s="1"/>
  <c r="AH68" i="28" l="1"/>
  <c r="AH80" i="28" s="1"/>
  <c r="AI69" i="28"/>
  <c r="AI81" i="28" s="1"/>
  <c r="AI68" i="28" l="1"/>
  <c r="AI80" i="28" s="1"/>
  <c r="AJ69" i="28"/>
  <c r="AJ81" i="28" s="1"/>
  <c r="AJ68" i="28" l="1"/>
  <c r="AJ80" i="28" s="1"/>
  <c r="AK69" i="28"/>
  <c r="AK81" i="28" s="1"/>
  <c r="AL69" i="28" l="1"/>
  <c r="AL81" i="28" s="1"/>
  <c r="AK68" i="28"/>
  <c r="AK80" i="28" s="1"/>
  <c r="AL68" i="28" l="1"/>
  <c r="AL80" i="28" s="1"/>
  <c r="AM69" i="28"/>
  <c r="AM81" i="28" s="1"/>
  <c r="AM68" i="28" l="1"/>
  <c r="AM80" i="28" s="1"/>
  <c r="AN69" i="28"/>
  <c r="AN81" i="28" s="1"/>
  <c r="AN68" i="28" l="1"/>
  <c r="AN80" i="28" s="1"/>
  <c r="AO69" i="28"/>
  <c r="AO81" i="28" s="1"/>
  <c r="AP69" i="28" l="1"/>
  <c r="AP81" i="28" s="1"/>
  <c r="AO68" i="28"/>
  <c r="AO80" i="28" s="1"/>
  <c r="AP68" i="28" l="1"/>
  <c r="AP80" i="28" s="1"/>
  <c r="AQ69" i="28"/>
  <c r="AQ81" i="28" s="1"/>
  <c r="AQ68" i="28" l="1"/>
  <c r="AQ80" i="28" s="1"/>
  <c r="AR69" i="28"/>
  <c r="AR81" i="28" s="1"/>
  <c r="AR68" i="28" l="1"/>
  <c r="AR80" i="28" s="1"/>
  <c r="AS69" i="28"/>
  <c r="AS81" i="28" s="1"/>
  <c r="AT69" i="28" l="1"/>
  <c r="AT81" i="28" s="1"/>
  <c r="AS68" i="28"/>
  <c r="AS80" i="28" s="1"/>
  <c r="AT68" i="28" l="1"/>
  <c r="AT80" i="28" s="1"/>
  <c r="AU69" i="28"/>
  <c r="AU81" i="28" s="1"/>
  <c r="AU68" i="28" l="1"/>
  <c r="AU80" i="28" s="1"/>
  <c r="D52" i="29" l="1"/>
  <c r="E52" i="29" s="1"/>
  <c r="D55" i="29"/>
  <c r="E55" i="29" s="1"/>
  <c r="D53" i="29" l="1"/>
  <c r="E53" i="29" s="1"/>
  <c r="D54" i="29"/>
  <c r="E54" i="29" s="1"/>
</calcChain>
</file>

<file path=xl/comments1.xml><?xml version="1.0" encoding="utf-8"?>
<comments xmlns="http://schemas.openxmlformats.org/spreadsheetml/2006/main">
  <authors>
    <author>Craig Kelley</author>
  </authors>
  <commentList>
    <comment ref="B18" authorId="0">
      <text>
        <r>
          <rPr>
            <b/>
            <sz val="8"/>
            <color indexed="81"/>
            <rFont val="Tahoma"/>
            <family val="2"/>
          </rPr>
          <t>HDC:</t>
        </r>
        <r>
          <rPr>
            <sz val="8"/>
            <color indexed="81"/>
            <rFont val="Tahoma"/>
            <family val="2"/>
          </rPr>
          <t xml:space="preserve">
Linked from Reserve Analysis sheet</t>
        </r>
      </text>
    </comment>
  </commentList>
</comments>
</file>

<file path=xl/comments2.xml><?xml version="1.0" encoding="utf-8"?>
<comments xmlns="http://schemas.openxmlformats.org/spreadsheetml/2006/main">
  <authors>
    <author>Robin Boyce</author>
    <author>Craig Kelley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HDC:
Insert unit numbers in row 4, unhide additional columns as needed.  Note common area as a separate unit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B4" authorId="1">
      <text>
        <r>
          <rPr>
            <b/>
            <sz val="8"/>
            <color indexed="81"/>
            <rFont val="Tahoma"/>
            <family val="2"/>
          </rPr>
          <t>HDC:</t>
        </r>
        <r>
          <rPr>
            <sz val="8"/>
            <color indexed="81"/>
            <rFont val="Tahoma"/>
            <family val="2"/>
          </rPr>
          <t xml:space="preserve">
Linked to Capital Needs Inventory Tab</t>
        </r>
      </text>
    </comment>
    <comment ref="BB42" authorId="1">
      <text>
        <r>
          <rPr>
            <b/>
            <sz val="8"/>
            <color indexed="81"/>
            <rFont val="Tahoma"/>
            <family val="2"/>
          </rPr>
          <t>HDC:</t>
        </r>
        <r>
          <rPr>
            <sz val="8"/>
            <color indexed="81"/>
            <rFont val="Tahoma"/>
            <family val="2"/>
          </rPr>
          <t xml:space="preserve">
Linked to Capital Needs Inventory Tab</t>
        </r>
      </text>
    </comment>
  </commentList>
</comments>
</file>

<file path=xl/comments3.xml><?xml version="1.0" encoding="utf-8"?>
<comments xmlns="http://schemas.openxmlformats.org/spreadsheetml/2006/main">
  <authors>
    <author>Robin Boyce</author>
    <author>Craig Kelley</author>
    <author>dzitzelberger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 xml:space="preserve">HDC: </t>
        </r>
        <r>
          <rPr>
            <sz val="10"/>
            <color indexed="81"/>
            <rFont val="Tahoma"/>
            <family val="2"/>
          </rPr>
          <t>Linked to project info sheet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 xml:space="preserve">HDC: </t>
        </r>
        <r>
          <rPr>
            <sz val="10"/>
            <color indexed="81"/>
            <rFont val="Tahoma"/>
            <family val="2"/>
          </rPr>
          <t>Linked to Reserve Analysis, make changes there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color indexed="81"/>
            <rFont val="Tahoma"/>
            <family val="2"/>
          </rPr>
          <t xml:space="preserve">HDC: </t>
        </r>
        <r>
          <rPr>
            <sz val="10"/>
            <color indexed="81"/>
            <rFont val="Tahoma"/>
            <family val="2"/>
          </rPr>
          <t>Linked to Reserve Analysis Tab, make changes there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8" authorId="1">
      <text>
        <r>
          <rPr>
            <b/>
            <sz val="8"/>
            <color indexed="81"/>
            <rFont val="Tahoma"/>
            <family val="2"/>
          </rPr>
          <t xml:space="preserve">HDC:  </t>
        </r>
        <r>
          <rPr>
            <sz val="8"/>
            <color indexed="81"/>
            <rFont val="Tahoma"/>
            <family val="2"/>
          </rPr>
          <t xml:space="preserve">Linked to Data Collection Sheet
</t>
        </r>
      </text>
    </comment>
    <comment ref="H11" authorId="0">
      <text>
        <r>
          <rPr>
            <b/>
            <sz val="8"/>
            <color indexed="81"/>
            <rFont val="Tahoma"/>
            <family val="2"/>
          </rPr>
          <t>HDC:
Calculation.  Hard enter value in Column 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color indexed="81"/>
            <rFont val="Tahoma"/>
            <family val="2"/>
          </rPr>
          <t>HDC:
Hard enter value from colmun H or other data source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2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4" authorId="2">
      <text>
        <r>
          <rPr>
            <b/>
            <sz val="8"/>
            <color indexed="81"/>
            <rFont val="Tahoma"/>
            <family val="2"/>
          </rPr>
          <t>8-15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6" authorId="2">
      <text>
        <r>
          <rPr>
            <b/>
            <sz val="8"/>
            <color indexed="81"/>
            <rFont val="Tahoma"/>
            <family val="2"/>
          </rPr>
          <t>10-20 Year Life</t>
        </r>
      </text>
    </comment>
    <comment ref="J17" authorId="2">
      <text>
        <r>
          <rPr>
            <b/>
            <sz val="8"/>
            <color indexed="81"/>
            <rFont val="Tahoma"/>
            <family val="2"/>
          </rPr>
          <t>7-15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9" authorId="2">
      <text>
        <r>
          <rPr>
            <b/>
            <sz val="8"/>
            <color indexed="81"/>
            <rFont val="Tahoma"/>
            <family val="2"/>
          </rPr>
          <t>5-10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" authorId="2">
      <text>
        <r>
          <rPr>
            <b/>
            <sz val="8"/>
            <color indexed="81"/>
            <rFont val="Tahoma"/>
            <family val="2"/>
          </rPr>
          <t>18-30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4" authorId="2">
      <text>
        <r>
          <rPr>
            <b/>
            <sz val="8"/>
            <color indexed="81"/>
            <rFont val="Tahoma"/>
            <family val="2"/>
          </rPr>
          <t>18-30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6" authorId="2">
      <text>
        <r>
          <rPr>
            <b/>
            <sz val="8"/>
            <color indexed="81"/>
            <rFont val="Tahoma"/>
            <family val="2"/>
          </rPr>
          <t>18-25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7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8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9" authorId="2">
      <text>
        <r>
          <rPr>
            <b/>
            <sz val="8"/>
            <color indexed="81"/>
            <rFont val="Tahoma"/>
            <family val="2"/>
          </rPr>
          <t>15-25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0" authorId="2">
      <text>
        <r>
          <rPr>
            <b/>
            <sz val="8"/>
            <color indexed="81"/>
            <rFont val="Tahoma"/>
            <family val="2"/>
          </rPr>
          <t>8-10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1" authorId="2">
      <text>
        <r>
          <rPr>
            <b/>
            <sz val="8"/>
            <color indexed="81"/>
            <rFont val="Tahoma"/>
            <family val="2"/>
          </rPr>
          <t>20-30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2" authorId="2">
      <text>
        <r>
          <rPr>
            <b/>
            <sz val="8"/>
            <color indexed="81"/>
            <rFont val="Tahoma"/>
            <family val="2"/>
          </rPr>
          <t>40-50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3" authorId="2">
      <text>
        <r>
          <rPr>
            <b/>
            <sz val="8"/>
            <color indexed="81"/>
            <rFont val="Tahoma"/>
            <family val="2"/>
          </rPr>
          <t>40-50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4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2">
      <text>
        <r>
          <rPr>
            <b/>
            <sz val="8"/>
            <color indexed="81"/>
            <rFont val="Tahoma"/>
            <family val="2"/>
          </rPr>
          <t>8-18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2">
      <text>
        <r>
          <rPr>
            <b/>
            <sz val="8"/>
            <color indexed="81"/>
            <rFont val="Tahoma"/>
            <family val="2"/>
          </rPr>
          <t>12-17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7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9" authorId="2">
      <text>
        <r>
          <rPr>
            <b/>
            <sz val="8"/>
            <color indexed="81"/>
            <rFont val="Tahoma"/>
            <family val="2"/>
          </rPr>
          <t>15-25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0" authorId="2">
      <text>
        <r>
          <rPr>
            <b/>
            <sz val="8"/>
            <color indexed="81"/>
            <rFont val="Tahoma"/>
            <family val="2"/>
          </rPr>
          <t>15-30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1" authorId="2">
      <text>
        <r>
          <rPr>
            <b/>
            <sz val="8"/>
            <color indexed="81"/>
            <rFont val="Tahoma"/>
            <family val="2"/>
          </rPr>
          <t>5-10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2" authorId="2">
      <text>
        <r>
          <rPr>
            <b/>
            <sz val="8"/>
            <color indexed="81"/>
            <rFont val="Tahoma"/>
            <family val="2"/>
          </rPr>
          <t>15-30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3" authorId="2">
      <text>
        <r>
          <rPr>
            <b/>
            <sz val="8"/>
            <color indexed="81"/>
            <rFont val="Tahoma"/>
            <family val="2"/>
          </rPr>
          <t>15-30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4" authorId="2">
      <text>
        <r>
          <rPr>
            <b/>
            <sz val="8"/>
            <color indexed="81"/>
            <rFont val="Tahoma"/>
            <family val="2"/>
          </rPr>
          <t>15-25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5" authorId="2">
      <text>
        <r>
          <rPr>
            <b/>
            <sz val="8"/>
            <color indexed="81"/>
            <rFont val="Tahoma"/>
            <family val="2"/>
          </rPr>
          <t>30-50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6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7" authorId="2">
      <text>
        <r>
          <rPr>
            <b/>
            <sz val="8"/>
            <color indexed="81"/>
            <rFont val="Tahoma"/>
            <family val="2"/>
          </rPr>
          <t>10-20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8" authorId="2">
      <text>
        <r>
          <rPr>
            <b/>
            <sz val="8"/>
            <color indexed="81"/>
            <rFont val="Tahoma"/>
            <family val="2"/>
          </rPr>
          <t>10-20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49" authorId="2">
      <text>
        <r>
          <rPr>
            <b/>
            <sz val="8"/>
            <color indexed="81"/>
            <rFont val="Tahoma"/>
            <family val="2"/>
          </rPr>
          <t>15-20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0" authorId="2">
      <text>
        <r>
          <rPr>
            <b/>
            <sz val="8"/>
            <color indexed="81"/>
            <rFont val="Tahoma"/>
            <family val="2"/>
          </rPr>
          <t>10-15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3" authorId="2">
      <text>
        <r>
          <rPr>
            <b/>
            <sz val="8"/>
            <color indexed="81"/>
            <rFont val="Tahoma"/>
            <family val="2"/>
          </rPr>
          <t>10-20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5" authorId="2">
      <text>
        <r>
          <rPr>
            <b/>
            <sz val="8"/>
            <color indexed="81"/>
            <rFont val="Tahoma"/>
            <family val="2"/>
          </rPr>
          <t>5-10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56" authorId="2">
      <text>
        <r>
          <rPr>
            <b/>
            <sz val="8"/>
            <color indexed="81"/>
            <rFont val="Tahoma"/>
            <family val="2"/>
          </rPr>
          <t>20-25 Year Life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<sst xmlns="http://schemas.openxmlformats.org/spreadsheetml/2006/main" count="267" uniqueCount="136">
  <si>
    <t>Year Number:</t>
  </si>
  <si>
    <t>Useful Life</t>
  </si>
  <si>
    <t>Appliances</t>
  </si>
  <si>
    <t>Range Hood</t>
  </si>
  <si>
    <t>Kitchen Countertops</t>
  </si>
  <si>
    <t>Exteriors</t>
  </si>
  <si>
    <t>Roofing</t>
  </si>
  <si>
    <t>Gutters/Downspouts</t>
  </si>
  <si>
    <t>Painting</t>
  </si>
  <si>
    <t>% Life Expired</t>
  </si>
  <si>
    <t>Years of life remaining</t>
  </si>
  <si>
    <t>Annual Deposit/unit</t>
  </si>
  <si>
    <t>Starting Balance -&gt;</t>
  </si>
  <si>
    <t>Min. Balance -&gt;</t>
  </si>
  <si>
    <t>Ending Balance -&gt;</t>
  </si>
  <si>
    <t>Max. Balance -&gt;</t>
  </si>
  <si>
    <t>Avg. Balance -&gt;</t>
  </si>
  <si>
    <t>Annual Reserve deposit</t>
  </si>
  <si>
    <t>(initial deposit, increases with inflation)</t>
  </si>
  <si>
    <t>1st Refinancing</t>
  </si>
  <si>
    <t>(deposit to Reserve account)</t>
  </si>
  <si>
    <t>2nd Refinancing</t>
  </si>
  <si>
    <t>3rd Refinancing</t>
  </si>
  <si>
    <t>Savings interest rate</t>
  </si>
  <si>
    <t>(on Reserve account)</t>
  </si>
  <si>
    <t>Expense inflation rate</t>
  </si>
  <si>
    <t>(rate annual Reserve deposit increases)</t>
  </si>
  <si>
    <t>Per Unit</t>
  </si>
  <si>
    <t>Project</t>
  </si>
  <si>
    <t>Annual Res. Expenses (current dollars)</t>
  </si>
  <si>
    <t>Annual Res. Expenses (future dollars)</t>
  </si>
  <si>
    <t>Project Interior</t>
  </si>
  <si>
    <t>Range</t>
  </si>
  <si>
    <t>Refrigerator</t>
  </si>
  <si>
    <t>Water Heater</t>
  </si>
  <si>
    <t>Interiors</t>
  </si>
  <si>
    <t>Carpet</t>
  </si>
  <si>
    <t>Vinyl</t>
  </si>
  <si>
    <t>Bath cabinets</t>
  </si>
  <si>
    <t>Bath countertops</t>
  </si>
  <si>
    <t>Faucets</t>
  </si>
  <si>
    <t>Shower/tub units</t>
  </si>
  <si>
    <t>Bath sink</t>
  </si>
  <si>
    <t>Kitchen Sink</t>
  </si>
  <si>
    <t>Toilets</t>
  </si>
  <si>
    <t>Exhaust Fans</t>
  </si>
  <si>
    <t>Inflation rate</t>
  </si>
  <si>
    <t>Reserve Account Growth Rate</t>
  </si>
  <si>
    <t>Total Number of Units</t>
  </si>
  <si>
    <t>Door trim</t>
  </si>
  <si>
    <t>Window trim</t>
  </si>
  <si>
    <t>Exterior doors</t>
  </si>
  <si>
    <t>Interior doors</t>
  </si>
  <si>
    <t>Heating - electric</t>
  </si>
  <si>
    <t>Sitework</t>
  </si>
  <si>
    <t>Siding/trim</t>
  </si>
  <si>
    <t xml:space="preserve">Windows </t>
  </si>
  <si>
    <t>Stairs</t>
  </si>
  <si>
    <t>Decks</t>
  </si>
  <si>
    <t>Fences (perimeter)</t>
  </si>
  <si>
    <t>Patios</t>
  </si>
  <si>
    <t>Laundry room</t>
  </si>
  <si>
    <t>Playground equipment</t>
  </si>
  <si>
    <t>Landscaping</t>
  </si>
  <si>
    <t>Retaining walls</t>
  </si>
  <si>
    <t>Current Age</t>
  </si>
  <si>
    <t>Dishwasher</t>
  </si>
  <si>
    <t>Dryer</t>
  </si>
  <si>
    <t>Washer</t>
  </si>
  <si>
    <t>Elevator</t>
  </si>
  <si>
    <t>Air conditioners</t>
  </si>
  <si>
    <t>Heating - Gas</t>
  </si>
  <si>
    <t xml:space="preserve">Fences  </t>
  </si>
  <si>
    <t>Privacy Screens</t>
  </si>
  <si>
    <t>30 YR CAPITAL NEEDS &amp; REPLACEMENT RESERVE ANALYSIS</t>
  </si>
  <si>
    <t>Project (Current $)</t>
  </si>
  <si>
    <t>Project Name</t>
  </si>
  <si>
    <t>Unit #</t>
  </si>
  <si>
    <t>Average Percent of Life Expired</t>
  </si>
  <si>
    <t>Replacement Reserve</t>
  </si>
  <si>
    <t>Data Collection Sheet</t>
  </si>
  <si>
    <t>Useful Years of Item</t>
  </si>
  <si>
    <t>Total</t>
  </si>
  <si>
    <t>Year</t>
  </si>
  <si>
    <t>(at Year 30)</t>
  </si>
  <si>
    <t>Building #</t>
  </si>
  <si>
    <t>PROJECT INFORMATION</t>
  </si>
  <si>
    <t>Project sponsor</t>
  </si>
  <si>
    <t>Project address</t>
  </si>
  <si>
    <t>Project Age</t>
  </si>
  <si>
    <t>First year of occupancy</t>
  </si>
  <si>
    <t>Primary funding source</t>
  </si>
  <si>
    <t>No of Units</t>
  </si>
  <si>
    <t>Summary of Assumptions</t>
  </si>
  <si>
    <t>Replace Years Spread</t>
  </si>
  <si>
    <t>Initial Reserve Starting Balance</t>
  </si>
  <si>
    <t>Initial Annual Reserve Deposit</t>
  </si>
  <si>
    <t>per unit per annum</t>
  </si>
  <si>
    <t>total project</t>
  </si>
  <si>
    <t>Annual Replacement Reserve Deposit</t>
  </si>
  <si>
    <t>Annual Reserve deposit change</t>
  </si>
  <si>
    <t>Kitchen Cabinets</t>
  </si>
  <si>
    <t>Asphalt sealcoating &amp; striping</t>
  </si>
  <si>
    <t>Irrigation systems</t>
  </si>
  <si>
    <t>Current Average Age</t>
  </si>
  <si>
    <t>Capital Needs Assessment</t>
  </si>
  <si>
    <t>completed?</t>
  </si>
  <si>
    <t>Yes</t>
  </si>
  <si>
    <t>No</t>
  </si>
  <si>
    <t>date of report</t>
  </si>
  <si>
    <t>completed by:</t>
  </si>
  <si>
    <t>Source of Costing Information</t>
  </si>
  <si>
    <t>Date of Source</t>
  </si>
  <si>
    <t>Useful Life Exepectancy</t>
  </si>
  <si>
    <t>Calculation of Annual Costs Chart</t>
  </si>
  <si>
    <t>DATA ENTRY CHART</t>
  </si>
  <si>
    <t>Other:  ______________</t>
  </si>
  <si>
    <t>Res. Acct. Balance/unit (future dollars)</t>
  </si>
  <si>
    <t>Res. Acct. Balance/unit (current dollars)</t>
  </si>
  <si>
    <t>Res. Acct. Balance total (future dollars)</t>
  </si>
  <si>
    <t>Res. Acct. Balance total (current dollars)</t>
  </si>
  <si>
    <t>Type of Measure  ment</t>
  </si>
  <si>
    <t>Cost per Type of Measure</t>
  </si>
  <si>
    <t>Total Replace ment Cost per Item</t>
  </si>
  <si>
    <t>Replace ment Cost per Dwelling Unit</t>
  </si>
  <si>
    <t>Quantity of item</t>
  </si>
  <si>
    <t>Optional Calculation Columns</t>
  </si>
  <si>
    <t>Data Entry Columns</t>
  </si>
  <si>
    <t>Calculations</t>
  </si>
  <si>
    <t>Capital Deposit from Refinancing</t>
  </si>
  <si>
    <t>Total Project</t>
  </si>
  <si>
    <t>Project Future $</t>
  </si>
  <si>
    <t>FINANCIAL ASSUMPTIONS:</t>
  </si>
  <si>
    <r>
      <t>Note:</t>
    </r>
    <r>
      <rPr>
        <sz val="10"/>
        <rFont val="Arial"/>
        <family val="2"/>
      </rPr>
      <t xml:space="preserve"> All costs in this calculation are in current dollars.</t>
    </r>
  </si>
  <si>
    <t>REFINANCING MODELING</t>
  </si>
  <si>
    <t>Capital Deposit from Refinancing (Current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</si>
</sst>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/>
    <xf numFmtId="164" fontId="1" fillId="0" borderId="0" xfId="1" applyNumberForma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43" fontId="3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9" fontId="0" fillId="0" borderId="0" xfId="2" applyFont="1" applyFill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2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3" fillId="0" borderId="1" xfId="2" applyNumberFormat="1" applyFont="1" applyFill="1" applyBorder="1" applyAlignment="1" applyProtection="1">
      <alignment horizontal="center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Border="1"/>
    <xf numFmtId="164" fontId="3" fillId="0" borderId="3" xfId="1" applyNumberFormat="1" applyFont="1" applyBorder="1"/>
    <xf numFmtId="0" fontId="3" fillId="0" borderId="3" xfId="0" applyFont="1" applyBorder="1"/>
    <xf numFmtId="164" fontId="3" fillId="0" borderId="4" xfId="1" applyNumberFormat="1" applyFont="1" applyBorder="1"/>
    <xf numFmtId="0" fontId="7" fillId="0" borderId="0" xfId="0" applyFont="1"/>
    <xf numFmtId="0" fontId="1" fillId="3" borderId="0" xfId="0" applyFont="1" applyFill="1"/>
    <xf numFmtId="39" fontId="1" fillId="3" borderId="0" xfId="0" applyNumberFormat="1" applyFont="1" applyFill="1"/>
    <xf numFmtId="0" fontId="1" fillId="3" borderId="0" xfId="0" applyFont="1" applyFill="1" applyAlignment="1">
      <alignment wrapText="1"/>
    </xf>
    <xf numFmtId="43" fontId="3" fillId="3" borderId="0" xfId="1" applyNumberFormat="1" applyFont="1" applyFill="1"/>
    <xf numFmtId="164" fontId="3" fillId="3" borderId="0" xfId="1" applyNumberFormat="1" applyFont="1" applyFill="1"/>
    <xf numFmtId="164" fontId="1" fillId="3" borderId="0" xfId="1" applyNumberFormat="1" applyFont="1" applyFill="1"/>
    <xf numFmtId="0" fontId="3" fillId="4" borderId="1" xfId="0" applyFont="1" applyFill="1" applyBorder="1" applyAlignment="1">
      <alignment horizontal="center" wrapText="1"/>
    </xf>
    <xf numFmtId="0" fontId="0" fillId="5" borderId="5" xfId="0" applyFill="1" applyBorder="1"/>
    <xf numFmtId="0" fontId="0" fillId="5" borderId="6" xfId="0" applyFill="1" applyBorder="1"/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3" fillId="0" borderId="1" xfId="0" applyNumberFormat="1" applyFont="1" applyBorder="1" applyAlignment="1" applyProtection="1">
      <alignment horizontal="center" wrapText="1"/>
      <protection hidden="1"/>
    </xf>
    <xf numFmtId="9" fontId="3" fillId="0" borderId="1" xfId="2" applyFont="1" applyBorder="1" applyAlignment="1" applyProtection="1">
      <alignment horizontal="center" wrapText="1"/>
      <protection hidden="1"/>
    </xf>
    <xf numFmtId="9" fontId="0" fillId="0" borderId="1" xfId="2" applyFont="1" applyFill="1" applyBorder="1" applyAlignment="1" applyProtection="1">
      <alignment horizontal="center"/>
      <protection hidden="1"/>
    </xf>
    <xf numFmtId="166" fontId="0" fillId="0" borderId="1" xfId="0" applyNumberFormat="1" applyFill="1" applyBorder="1" applyAlignment="1" applyProtection="1">
      <alignment horizontal="center"/>
      <protection hidden="1"/>
    </xf>
    <xf numFmtId="0" fontId="1" fillId="5" borderId="1" xfId="0" applyFont="1" applyFill="1" applyBorder="1"/>
    <xf numFmtId="0" fontId="1" fillId="5" borderId="1" xfId="2" applyNumberFormat="1" applyFont="1" applyFill="1" applyBorder="1" applyAlignment="1" applyProtection="1">
      <alignment horizontal="center" wrapText="1"/>
      <protection locked="0"/>
    </xf>
    <xf numFmtId="0" fontId="0" fillId="0" borderId="7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0" fillId="5" borderId="1" xfId="0" applyFill="1" applyBorder="1"/>
    <xf numFmtId="0" fontId="0" fillId="6" borderId="0" xfId="0" applyFill="1"/>
    <xf numFmtId="0" fontId="0" fillId="6" borderId="0" xfId="0" applyFill="1" applyBorder="1"/>
    <xf numFmtId="165" fontId="0" fillId="0" borderId="1" xfId="2" applyNumberFormat="1" applyFont="1" applyBorder="1"/>
    <xf numFmtId="164" fontId="1" fillId="0" borderId="1" xfId="1" applyNumberFormat="1" applyBorder="1"/>
    <xf numFmtId="43" fontId="1" fillId="0" borderId="0" xfId="1" applyNumberFormat="1" applyFont="1" applyAlignment="1">
      <alignment horizontal="left" indent="1"/>
    </xf>
    <xf numFmtId="0" fontId="3" fillId="5" borderId="5" xfId="0" applyFont="1" applyFill="1" applyBorder="1" applyAlignment="1">
      <alignment horizontal="center"/>
    </xf>
    <xf numFmtId="165" fontId="0" fillId="0" borderId="0" xfId="2" applyNumberFormat="1" applyFont="1"/>
    <xf numFmtId="44" fontId="0" fillId="0" borderId="0" xfId="3" applyFont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164" fontId="1" fillId="2" borderId="11" xfId="1" applyNumberFormat="1" applyFill="1" applyBorder="1"/>
    <xf numFmtId="0" fontId="0" fillId="2" borderId="0" xfId="0" applyFill="1" applyBorder="1" applyAlignment="1">
      <alignment horizontal="center"/>
    </xf>
    <xf numFmtId="43" fontId="1" fillId="2" borderId="0" xfId="1" applyNumberFormat="1" applyFill="1" applyBorder="1"/>
    <xf numFmtId="164" fontId="1" fillId="0" borderId="0" xfId="1" applyNumberFormat="1" applyFill="1" applyBorder="1"/>
    <xf numFmtId="164" fontId="1" fillId="0" borderId="12" xfId="1" applyNumberFormat="1" applyFill="1" applyBorder="1"/>
    <xf numFmtId="164" fontId="1" fillId="6" borderId="11" xfId="1" applyNumberFormat="1" applyFill="1" applyBorder="1"/>
    <xf numFmtId="0" fontId="0" fillId="6" borderId="0" xfId="0" applyFill="1" applyBorder="1" applyAlignment="1">
      <alignment horizontal="center"/>
    </xf>
    <xf numFmtId="43" fontId="1" fillId="6" borderId="0" xfId="1" applyNumberForma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13" xfId="1" applyNumberFormat="1" applyFill="1" applyBorder="1"/>
    <xf numFmtId="0" fontId="0" fillId="2" borderId="14" xfId="0" applyFill="1" applyBorder="1" applyAlignment="1">
      <alignment horizontal="center"/>
    </xf>
    <xf numFmtId="43" fontId="1" fillId="2" borderId="14" xfId="1" applyNumberFormat="1" applyFill="1" applyBorder="1"/>
    <xf numFmtId="164" fontId="1" fillId="0" borderId="14" xfId="1" applyNumberFormat="1" applyFill="1" applyBorder="1"/>
    <xf numFmtId="0" fontId="3" fillId="7" borderId="9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2" borderId="0" xfId="0" applyFill="1" applyBorder="1"/>
    <xf numFmtId="9" fontId="0" fillId="0" borderId="0" xfId="2" applyFont="1" applyBorder="1"/>
    <xf numFmtId="0" fontId="0" fillId="2" borderId="12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 applyAlignment="1">
      <alignment horizontal="right"/>
    </xf>
    <xf numFmtId="0" fontId="3" fillId="4" borderId="16" xfId="0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164" fontId="1" fillId="0" borderId="21" xfId="1" applyNumberFormat="1" applyBorder="1"/>
    <xf numFmtId="164" fontId="1" fillId="0" borderId="22" xfId="1" applyNumberFormat="1" applyBorder="1"/>
    <xf numFmtId="0" fontId="0" fillId="0" borderId="23" xfId="0" applyBorder="1"/>
    <xf numFmtId="164" fontId="1" fillId="0" borderId="0" xfId="1" applyNumberFormat="1" applyBorder="1"/>
    <xf numFmtId="164" fontId="1" fillId="0" borderId="24" xfId="1" applyNumberFormat="1" applyBorder="1"/>
    <xf numFmtId="0" fontId="0" fillId="0" borderId="24" xfId="0" applyBorder="1"/>
    <xf numFmtId="164" fontId="0" fillId="0" borderId="0" xfId="1" applyNumberFormat="1" applyFont="1" applyBorder="1"/>
    <xf numFmtId="164" fontId="0" fillId="0" borderId="24" xfId="1" applyNumberFormat="1" applyFont="1" applyBorder="1"/>
    <xf numFmtId="0" fontId="0" fillId="0" borderId="25" xfId="0" applyBorder="1"/>
    <xf numFmtId="164" fontId="0" fillId="0" borderId="5" xfId="1" applyNumberFormat="1" applyFont="1" applyBorder="1"/>
    <xf numFmtId="164" fontId="0" fillId="0" borderId="17" xfId="1" applyNumberFormat="1" applyFont="1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1" fillId="0" borderId="23" xfId="0" applyFont="1" applyBorder="1"/>
    <xf numFmtId="0" fontId="3" fillId="0" borderId="20" xfId="0" applyFont="1" applyBorder="1"/>
    <xf numFmtId="0" fontId="1" fillId="0" borderId="0" xfId="0" applyFont="1" applyBorder="1"/>
    <xf numFmtId="41" fontId="2" fillId="0" borderId="5" xfId="1" applyNumberFormat="1" applyFont="1" applyBorder="1"/>
    <xf numFmtId="41" fontId="2" fillId="0" borderId="17" xfId="1" applyNumberFormat="1" applyFont="1" applyBorder="1"/>
    <xf numFmtId="0" fontId="0" fillId="0" borderId="21" xfId="0" applyBorder="1"/>
    <xf numFmtId="0" fontId="0" fillId="0" borderId="22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3" fillId="2" borderId="0" xfId="1" applyNumberFormat="1" applyFont="1" applyFill="1" applyBorder="1"/>
    <xf numFmtId="164" fontId="3" fillId="0" borderId="0" xfId="1" applyNumberFormat="1" applyFont="1" applyBorder="1"/>
    <xf numFmtId="165" fontId="3" fillId="2" borderId="0" xfId="2" applyNumberFormat="1" applyFont="1" applyFill="1" applyBorder="1"/>
    <xf numFmtId="0" fontId="0" fillId="0" borderId="5" xfId="0" applyBorder="1"/>
    <xf numFmtId="165" fontId="3" fillId="2" borderId="5" xfId="2" applyNumberFormat="1" applyFont="1" applyFill="1" applyBorder="1"/>
    <xf numFmtId="0" fontId="0" fillId="0" borderId="17" xfId="0" applyBorder="1"/>
    <xf numFmtId="0" fontId="3" fillId="0" borderId="23" xfId="0" applyFont="1" applyBorder="1"/>
    <xf numFmtId="0" fontId="0" fillId="2" borderId="5" xfId="0" applyFill="1" applyBorder="1"/>
    <xf numFmtId="164" fontId="3" fillId="2" borderId="5" xfId="1" applyNumberFormat="1" applyFont="1" applyFill="1" applyBorder="1"/>
    <xf numFmtId="164" fontId="3" fillId="0" borderId="5" xfId="1" applyNumberFormat="1" applyFont="1" applyBorder="1"/>
    <xf numFmtId="0" fontId="0" fillId="0" borderId="20" xfId="0" applyBorder="1"/>
    <xf numFmtId="0" fontId="4" fillId="0" borderId="21" xfId="0" applyFont="1" applyBorder="1" applyAlignment="1">
      <alignment horizontal="center"/>
    </xf>
    <xf numFmtId="164" fontId="2" fillId="0" borderId="0" xfId="1" applyNumberFormat="1" applyFont="1" applyBorder="1"/>
    <xf numFmtId="164" fontId="3" fillId="0" borderId="0" xfId="0" applyNumberFormat="1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3" fillId="5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7" fontId="0" fillId="0" borderId="0" xfId="1" applyNumberFormat="1" applyFont="1" applyBorder="1"/>
    <xf numFmtId="167" fontId="1" fillId="0" borderId="14" xfId="1" applyNumberFormat="1" applyFill="1" applyBorder="1"/>
    <xf numFmtId="167" fontId="3" fillId="0" borderId="3" xfId="0" applyNumberFormat="1" applyFont="1" applyBorder="1"/>
    <xf numFmtId="9" fontId="3" fillId="0" borderId="3" xfId="2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'Project Info'!$C$4</c:f>
          <c:strCache>
            <c:ptCount val="1"/>
          </c:strCache>
        </c:strRef>
      </c:tx>
      <c:layout/>
      <c:overlay val="0"/>
      <c:spPr>
        <a:noFill/>
        <a:ln w="25400">
          <a:noFill/>
        </a:ln>
      </c:spPr>
      <c:txPr>
        <a:bodyPr/>
        <a:lstStyle/>
        <a:p>
          <a:pPr>
            <a:defRPr sz="2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17120077676316"/>
          <c:y val="0.22158586842545444"/>
          <c:w val="0.73723831825719999"/>
          <c:h val="0.6661698956780923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yVal>
            <c:numRef>
              <c:f>'Capital Needs Inventory'!$R$80:$AU$80</c:f>
              <c:numCache>
                <c:formatCode>_(* #,##0_);_(* \(#,##0\);_(* "-"??_);_(@_)</c:formatCode>
                <c:ptCount val="30"/>
                <c:pt idx="0">
                  <c:v>15000</c:v>
                </c:pt>
                <c:pt idx="1">
                  <c:v>29708.73786407767</c:v>
                </c:pt>
                <c:pt idx="2">
                  <c:v>44131.869167687815</c:v>
                </c:pt>
                <c:pt idx="3">
                  <c:v>58274.939669286105</c:v>
                </c:pt>
                <c:pt idx="4">
                  <c:v>72143.387442698047</c:v>
                </c:pt>
                <c:pt idx="5">
                  <c:v>85742.54496808254</c:v>
                </c:pt>
                <c:pt idx="6">
                  <c:v>99077.641182294537</c:v>
                </c:pt>
                <c:pt idx="7">
                  <c:v>112153.80348943443</c:v>
                </c:pt>
                <c:pt idx="8">
                  <c:v>124976.05973235804</c:v>
                </c:pt>
                <c:pt idx="9">
                  <c:v>137549.34012590451</c:v>
                </c:pt>
                <c:pt idx="10">
                  <c:v>149878.47915258596</c:v>
                </c:pt>
                <c:pt idx="11">
                  <c:v>161968.21742146779</c:v>
                </c:pt>
                <c:pt idx="12">
                  <c:v>173823.20349095386</c:v>
                </c:pt>
                <c:pt idx="13">
                  <c:v>185447.9956561781</c:v>
                </c:pt>
                <c:pt idx="14">
                  <c:v>196847.06370168919</c:v>
                </c:pt>
                <c:pt idx="15">
                  <c:v>208024.79062010298</c:v>
                </c:pt>
                <c:pt idx="16">
                  <c:v>218985.47429738261</c:v>
                </c:pt>
                <c:pt idx="17">
                  <c:v>229733.32916539456</c:v>
                </c:pt>
                <c:pt idx="18">
                  <c:v>240272.48782237721</c:v>
                </c:pt>
                <c:pt idx="19">
                  <c:v>250607.00262194272</c:v>
                </c:pt>
                <c:pt idx="20">
                  <c:v>260740.8472312254</c:v>
                </c:pt>
                <c:pt idx="21">
                  <c:v>270677.91815877444</c:v>
                </c:pt>
                <c:pt idx="22">
                  <c:v>280422.03625277884</c:v>
                </c:pt>
                <c:pt idx="23">
                  <c:v>289976.94817020063</c:v>
                </c:pt>
                <c:pt idx="24">
                  <c:v>299346.32781738124</c:v>
                </c:pt>
                <c:pt idx="25">
                  <c:v>308533.77776267478</c:v>
                </c:pt>
                <c:pt idx="26">
                  <c:v>317542.83062165196</c:v>
                </c:pt>
                <c:pt idx="27">
                  <c:v>326376.95041540632</c:v>
                </c:pt>
                <c:pt idx="28">
                  <c:v>335039.53390248585</c:v>
                </c:pt>
                <c:pt idx="29">
                  <c:v>343533.91188496188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459968"/>
        <c:axId val="155462272"/>
      </c:scatterChart>
      <c:valAx>
        <c:axId val="1554599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 sz="2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0308562347138"/>
              <c:y val="0.921013380228349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62272"/>
        <c:crosses val="autoZero"/>
        <c:crossBetween val="midCat"/>
        <c:majorUnit val="10"/>
      </c:valAx>
      <c:valAx>
        <c:axId val="1554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 Account Balance Total</a:t>
                </a:r>
              </a:p>
            </c:rich>
          </c:tx>
          <c:layout>
            <c:manualLayout>
              <c:xMode val="edge"/>
              <c:yMode val="edge"/>
              <c:x val="1.6516513417474191E-2"/>
              <c:y val="0.1311475776945698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545996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12700</xdr:rowOff>
    </xdr:from>
    <xdr:to>
      <xdr:col>8</xdr:col>
      <xdr:colOff>1006475</xdr:colOff>
      <xdr:row>46</xdr:row>
      <xdr:rowOff>155575</xdr:rowOff>
    </xdr:to>
    <xdr:graphicFrame macro="">
      <xdr:nvGraphicFramePr>
        <xdr:cNvPr id="11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F31"/>
  <sheetViews>
    <sheetView zoomScaleNormal="100" workbookViewId="0">
      <selection activeCell="H17" sqref="H17"/>
    </sheetView>
  </sheetViews>
  <sheetFormatPr defaultRowHeight="12.75" x14ac:dyDescent="0.2"/>
  <cols>
    <col min="1" max="1" width="3.85546875" customWidth="1"/>
    <col min="2" max="2" width="29.85546875" customWidth="1"/>
  </cols>
  <sheetData>
    <row r="2" spans="2:5" ht="18" x14ac:dyDescent="0.25">
      <c r="B2" s="25" t="s">
        <v>86</v>
      </c>
    </row>
    <row r="4" spans="2:5" x14ac:dyDescent="0.2">
      <c r="B4" s="5" t="s">
        <v>76</v>
      </c>
      <c r="C4" s="124"/>
      <c r="D4" s="54"/>
      <c r="E4" s="54"/>
    </row>
    <row r="5" spans="2:5" x14ac:dyDescent="0.2">
      <c r="B5" s="5"/>
      <c r="C5" s="125"/>
    </row>
    <row r="6" spans="2:5" x14ac:dyDescent="0.2">
      <c r="B6" s="5" t="s">
        <v>87</v>
      </c>
      <c r="C6" s="124"/>
      <c r="D6" s="54"/>
      <c r="E6" s="54"/>
    </row>
    <row r="7" spans="2:5" x14ac:dyDescent="0.2">
      <c r="B7" s="5"/>
      <c r="C7" s="125"/>
    </row>
    <row r="8" spans="2:5" x14ac:dyDescent="0.2">
      <c r="B8" s="5" t="s">
        <v>88</v>
      </c>
      <c r="C8" s="124"/>
      <c r="D8" s="54"/>
      <c r="E8" s="54"/>
    </row>
    <row r="9" spans="2:5" x14ac:dyDescent="0.2">
      <c r="B9" s="5"/>
      <c r="C9" s="125"/>
    </row>
    <row r="10" spans="2:5" x14ac:dyDescent="0.2">
      <c r="B10" s="5" t="s">
        <v>89</v>
      </c>
      <c r="C10" s="124"/>
      <c r="D10" s="54"/>
      <c r="E10" s="54"/>
    </row>
    <row r="11" spans="2:5" x14ac:dyDescent="0.2">
      <c r="B11" s="5"/>
      <c r="C11" s="125"/>
    </row>
    <row r="12" spans="2:5" x14ac:dyDescent="0.2">
      <c r="B12" s="5" t="s">
        <v>90</v>
      </c>
      <c r="C12" s="124"/>
      <c r="D12" s="54"/>
      <c r="E12" s="54"/>
    </row>
    <row r="13" spans="2:5" x14ac:dyDescent="0.2">
      <c r="B13" s="5"/>
      <c r="C13" s="125"/>
    </row>
    <row r="14" spans="2:5" x14ac:dyDescent="0.2">
      <c r="B14" s="5" t="s">
        <v>91</v>
      </c>
      <c r="C14" s="124"/>
      <c r="D14" s="54"/>
      <c r="E14" s="54"/>
    </row>
    <row r="15" spans="2:5" x14ac:dyDescent="0.2">
      <c r="B15" s="5"/>
      <c r="C15" s="5"/>
    </row>
    <row r="16" spans="2:5" x14ac:dyDescent="0.2">
      <c r="B16" s="5" t="s">
        <v>92</v>
      </c>
      <c r="C16" s="54">
        <v>50</v>
      </c>
    </row>
    <row r="17" spans="2:6" x14ac:dyDescent="0.2">
      <c r="B17" s="5"/>
      <c r="C17" s="5"/>
    </row>
    <row r="18" spans="2:6" x14ac:dyDescent="0.2">
      <c r="B18" s="5" t="s">
        <v>93</v>
      </c>
      <c r="C18" s="5"/>
    </row>
    <row r="19" spans="2:6" x14ac:dyDescent="0.2">
      <c r="B19" s="17" t="s">
        <v>95</v>
      </c>
      <c r="C19" s="56">
        <f>+'Reserve Analysis'!$E$51</f>
        <v>0</v>
      </c>
      <c r="D19" s="17" t="s">
        <v>98</v>
      </c>
    </row>
    <row r="20" spans="2:6" x14ac:dyDescent="0.2">
      <c r="B20" s="17" t="s">
        <v>96</v>
      </c>
      <c r="C20" s="56">
        <f>+'Reserve Analysis'!D59</f>
        <v>300</v>
      </c>
      <c r="D20" s="17" t="s">
        <v>97</v>
      </c>
    </row>
    <row r="22" spans="2:6" x14ac:dyDescent="0.2">
      <c r="B22" t="str">
        <f>+'Reserve Analysis'!$B$60</f>
        <v>Savings interest rate</v>
      </c>
      <c r="C22" s="55">
        <f>+'Reserve Analysis'!$D$60</f>
        <v>0.01</v>
      </c>
    </row>
    <row r="23" spans="2:6" x14ac:dyDescent="0.2">
      <c r="B23" t="str">
        <f>+'Reserve Analysis'!$B$61</f>
        <v>Expense inflation rate</v>
      </c>
      <c r="C23" s="55">
        <f>+'Reserve Analysis'!$D$61</f>
        <v>0.03</v>
      </c>
    </row>
    <row r="25" spans="2:6" x14ac:dyDescent="0.2">
      <c r="B25" s="5" t="s">
        <v>105</v>
      </c>
    </row>
    <row r="26" spans="2:6" x14ac:dyDescent="0.2">
      <c r="B26" t="s">
        <v>106</v>
      </c>
      <c r="C26" t="s">
        <v>107</v>
      </c>
      <c r="D26" s="35"/>
      <c r="E26" t="s">
        <v>108</v>
      </c>
      <c r="F26" s="36"/>
    </row>
    <row r="27" spans="2:6" x14ac:dyDescent="0.2">
      <c r="B27" t="s">
        <v>109</v>
      </c>
      <c r="C27" s="37"/>
      <c r="D27" s="33"/>
      <c r="E27" s="33"/>
      <c r="F27" s="33"/>
    </row>
    <row r="28" spans="2:6" x14ac:dyDescent="0.2">
      <c r="B28" t="s">
        <v>110</v>
      </c>
      <c r="C28" s="38"/>
      <c r="D28" s="34"/>
      <c r="E28" s="34"/>
      <c r="F28" s="34"/>
    </row>
    <row r="30" spans="2:6" x14ac:dyDescent="0.2">
      <c r="B30" t="s">
        <v>111</v>
      </c>
      <c r="C30" s="37"/>
      <c r="D30" s="33"/>
      <c r="E30" s="33"/>
      <c r="F30" s="33"/>
    </row>
    <row r="31" spans="2:6" x14ac:dyDescent="0.2">
      <c r="B31" t="s">
        <v>112</v>
      </c>
      <c r="C31" s="38"/>
      <c r="D31" s="34"/>
      <c r="E31" s="34"/>
      <c r="F31" s="34"/>
    </row>
  </sheetData>
  <pageMargins left="0.7" right="0.7" top="0.75" bottom="0.75" header="0.3" footer="0.3"/>
  <pageSetup orientation="portrait" horizontalDpi="1200" verticalDpi="1200" r:id="rId1"/>
  <headerFooter>
    <oddFooter>&amp;C&amp;F 
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69"/>
  <sheetViews>
    <sheetView zoomScaleNormal="100" workbookViewId="0">
      <pane xSplit="3600" ySplit="2040" topLeftCell="A2" activePane="bottomRight"/>
      <selection pane="topRight" activeCell="C1" sqref="C1"/>
      <selection pane="bottomLeft" activeCell="B55" sqref="B55"/>
      <selection pane="bottomRight" activeCell="C4" sqref="C4"/>
    </sheetView>
  </sheetViews>
  <sheetFormatPr defaultColWidth="4.5703125" defaultRowHeight="12.75" x14ac:dyDescent="0.2"/>
  <cols>
    <col min="2" max="2" width="26" bestFit="1" customWidth="1"/>
    <col min="3" max="12" width="10.7109375" customWidth="1"/>
    <col min="13" max="52" width="9.140625" hidden="1" customWidth="1"/>
    <col min="53" max="53" width="4.5703125" style="2"/>
    <col min="54" max="56" width="9.28515625" customWidth="1"/>
  </cols>
  <sheetData>
    <row r="1" spans="1:56" x14ac:dyDescent="0.2">
      <c r="A1" s="5" t="s">
        <v>79</v>
      </c>
    </row>
    <row r="2" spans="1:56" x14ac:dyDescent="0.2">
      <c r="A2" s="5" t="s">
        <v>80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</row>
    <row r="3" spans="1:56" x14ac:dyDescent="0.2">
      <c r="C3" s="18" t="s">
        <v>77</v>
      </c>
      <c r="D3" s="18" t="s">
        <v>77</v>
      </c>
      <c r="E3" s="18" t="s">
        <v>77</v>
      </c>
      <c r="F3" s="18" t="s">
        <v>77</v>
      </c>
      <c r="G3" s="18" t="s">
        <v>77</v>
      </c>
      <c r="H3" s="18" t="s">
        <v>77</v>
      </c>
      <c r="I3" s="18" t="s">
        <v>77</v>
      </c>
      <c r="J3" s="18" t="s">
        <v>77</v>
      </c>
      <c r="K3" s="18" t="s">
        <v>77</v>
      </c>
      <c r="L3" s="18" t="s">
        <v>77</v>
      </c>
      <c r="M3" s="18" t="s">
        <v>77</v>
      </c>
      <c r="N3" s="18" t="s">
        <v>77</v>
      </c>
      <c r="O3" s="18" t="s">
        <v>77</v>
      </c>
      <c r="P3" s="18" t="s">
        <v>77</v>
      </c>
      <c r="Q3" s="18" t="s">
        <v>77</v>
      </c>
      <c r="R3" s="18" t="s">
        <v>77</v>
      </c>
      <c r="S3" s="18" t="s">
        <v>77</v>
      </c>
      <c r="T3" s="18" t="s">
        <v>77</v>
      </c>
      <c r="U3" s="18" t="s">
        <v>77</v>
      </c>
      <c r="V3" s="18" t="s">
        <v>77</v>
      </c>
      <c r="W3" s="18" t="s">
        <v>77</v>
      </c>
      <c r="X3" s="18" t="s">
        <v>77</v>
      </c>
      <c r="Y3" s="18" t="s">
        <v>77</v>
      </c>
      <c r="Z3" s="18" t="s">
        <v>77</v>
      </c>
      <c r="AA3" s="18" t="s">
        <v>77</v>
      </c>
      <c r="AB3" s="18" t="s">
        <v>77</v>
      </c>
      <c r="AC3" s="18" t="s">
        <v>77</v>
      </c>
      <c r="AD3" s="18" t="s">
        <v>77</v>
      </c>
      <c r="AE3" s="18" t="s">
        <v>77</v>
      </c>
      <c r="AF3" s="18" t="s">
        <v>77</v>
      </c>
      <c r="AG3" s="18" t="s">
        <v>77</v>
      </c>
      <c r="AH3" s="18" t="s">
        <v>77</v>
      </c>
      <c r="AI3" s="18" t="s">
        <v>77</v>
      </c>
      <c r="AJ3" s="18" t="s">
        <v>77</v>
      </c>
      <c r="AK3" s="18" t="s">
        <v>77</v>
      </c>
      <c r="AL3" s="18" t="s">
        <v>77</v>
      </c>
      <c r="AM3" s="18" t="s">
        <v>77</v>
      </c>
      <c r="AN3" s="18" t="s">
        <v>77</v>
      </c>
      <c r="AO3" s="18" t="s">
        <v>77</v>
      </c>
      <c r="AP3" s="18" t="s">
        <v>77</v>
      </c>
      <c r="AQ3" s="18" t="s">
        <v>77</v>
      </c>
      <c r="AR3" s="18" t="s">
        <v>77</v>
      </c>
      <c r="AS3" s="18" t="s">
        <v>77</v>
      </c>
      <c r="AT3" s="18" t="s">
        <v>77</v>
      </c>
      <c r="AU3" s="18" t="s">
        <v>77</v>
      </c>
      <c r="AV3" s="18" t="s">
        <v>77</v>
      </c>
      <c r="AW3" s="18" t="s">
        <v>77</v>
      </c>
      <c r="AX3" s="18" t="s">
        <v>77</v>
      </c>
      <c r="AY3" s="18" t="s">
        <v>77</v>
      </c>
      <c r="AZ3" s="18" t="s">
        <v>77</v>
      </c>
      <c r="BA3" s="16"/>
      <c r="BB3" s="130" t="s">
        <v>113</v>
      </c>
      <c r="BC3" s="131"/>
      <c r="BD3" s="132"/>
    </row>
    <row r="4" spans="1:56" ht="51" x14ac:dyDescent="0.2">
      <c r="A4" s="3" t="s">
        <v>31</v>
      </c>
      <c r="B4" s="2"/>
      <c r="C4" s="43"/>
      <c r="D4" s="44"/>
      <c r="E4" s="44"/>
      <c r="F4" s="44"/>
      <c r="G4" s="44"/>
      <c r="H4" s="44"/>
      <c r="I4" s="44"/>
      <c r="J4" s="44"/>
      <c r="K4" s="44"/>
      <c r="L4" s="44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13"/>
      <c r="BB4" s="39" t="s">
        <v>81</v>
      </c>
      <c r="BC4" s="40" t="s">
        <v>78</v>
      </c>
      <c r="BD4" s="39" t="s">
        <v>104</v>
      </c>
    </row>
    <row r="5" spans="1:56" ht="15" customHeight="1" x14ac:dyDescent="0.2">
      <c r="A5" s="3" t="s">
        <v>2</v>
      </c>
      <c r="B5" s="2"/>
      <c r="C5" s="45"/>
      <c r="D5" s="46"/>
      <c r="E5" s="46"/>
      <c r="F5" s="46"/>
      <c r="G5" s="46"/>
      <c r="H5" s="46"/>
      <c r="I5" s="46"/>
      <c r="J5" s="46"/>
      <c r="K5" s="46"/>
      <c r="L5" s="47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B5" s="20"/>
      <c r="BC5" s="41"/>
      <c r="BD5" s="42"/>
    </row>
    <row r="6" spans="1:56" ht="15" customHeight="1" x14ac:dyDescent="0.2">
      <c r="A6" s="2"/>
      <c r="B6" s="2" t="s">
        <v>66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B6" s="20">
        <f>+'Capital Needs Inventory'!J11</f>
        <v>12</v>
      </c>
      <c r="BC6" s="41" t="str">
        <f>IF(ISERROR(AVERAGE(C6:BA6)/5),"",AVERAGE(C6:BA6)/5)</f>
        <v/>
      </c>
      <c r="BD6" s="42" t="str">
        <f>IF(ISERROR(BB6*(AVERAGE(C6:BA6)/5)),"",BB6*(AVERAGE(C6:BA6)/5))</f>
        <v/>
      </c>
    </row>
    <row r="7" spans="1:56" ht="15" customHeight="1" x14ac:dyDescent="0.2">
      <c r="A7" s="2"/>
      <c r="B7" s="2" t="s">
        <v>67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B7" s="20">
        <f>+'Capital Needs Inventory'!J12</f>
        <v>12</v>
      </c>
      <c r="BC7" s="41" t="str">
        <f t="shared" ref="BC7:BC61" si="0">IF(ISERROR(AVERAGE(C7:BA7)/5),"",AVERAGE(C7:BA7)/5)</f>
        <v/>
      </c>
      <c r="BD7" s="42" t="str">
        <f t="shared" ref="BD7:BD61" si="1">IF(ISERROR(BB7*(AVERAGE(C7:BA7)/5)),"",BB7*(AVERAGE(C7:BA7)/5))</f>
        <v/>
      </c>
    </row>
    <row r="8" spans="1:56" ht="15" customHeight="1" x14ac:dyDescent="0.2">
      <c r="A8" s="2"/>
      <c r="B8" s="2" t="s">
        <v>68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B8" s="20">
        <f>+'Capital Needs Inventory'!J13</f>
        <v>12</v>
      </c>
      <c r="BC8" s="41" t="str">
        <f t="shared" si="0"/>
        <v/>
      </c>
      <c r="BD8" s="42" t="str">
        <f t="shared" si="1"/>
        <v/>
      </c>
    </row>
    <row r="9" spans="1:56" ht="15" customHeight="1" x14ac:dyDescent="0.2">
      <c r="A9" s="2"/>
      <c r="B9" s="2" t="s">
        <v>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B9" s="20">
        <f>+'Capital Needs Inventory'!J14</f>
        <v>12</v>
      </c>
      <c r="BC9" s="41" t="str">
        <f t="shared" si="0"/>
        <v/>
      </c>
      <c r="BD9" s="42" t="str">
        <f t="shared" si="1"/>
        <v/>
      </c>
    </row>
    <row r="10" spans="1:56" ht="15" customHeight="1" x14ac:dyDescent="0.2">
      <c r="A10" s="2"/>
      <c r="B10" s="2" t="s">
        <v>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B10" s="20">
        <f>+'Capital Needs Inventory'!J15</f>
        <v>18</v>
      </c>
      <c r="BC10" s="41" t="str">
        <f t="shared" si="0"/>
        <v/>
      </c>
      <c r="BD10" s="42" t="str">
        <f t="shared" si="1"/>
        <v/>
      </c>
    </row>
    <row r="11" spans="1:56" ht="15" customHeight="1" x14ac:dyDescent="0.2">
      <c r="A11" s="2"/>
      <c r="B11" s="2" t="s">
        <v>33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B11" s="20">
        <f>+'Capital Needs Inventory'!J16</f>
        <v>15</v>
      </c>
      <c r="BC11" s="41" t="str">
        <f t="shared" si="0"/>
        <v/>
      </c>
      <c r="BD11" s="42" t="str">
        <f t="shared" si="1"/>
        <v/>
      </c>
    </row>
    <row r="12" spans="1:56" ht="15" customHeight="1" x14ac:dyDescent="0.2">
      <c r="A12" s="2"/>
      <c r="B12" s="2" t="s">
        <v>34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B12" s="20">
        <f>+'Capital Needs Inventory'!J17</f>
        <v>12</v>
      </c>
      <c r="BC12" s="41" t="str">
        <f t="shared" si="0"/>
        <v/>
      </c>
      <c r="BD12" s="42" t="str">
        <f t="shared" si="1"/>
        <v/>
      </c>
    </row>
    <row r="13" spans="1:56" s="2" customFormat="1" ht="15" customHeight="1" x14ac:dyDescent="0.2">
      <c r="A13" s="3" t="s">
        <v>35</v>
      </c>
      <c r="BB13" s="13"/>
      <c r="BC13" s="14" t="str">
        <f t="shared" si="0"/>
        <v/>
      </c>
      <c r="BD13" s="15" t="str">
        <f t="shared" si="1"/>
        <v/>
      </c>
    </row>
    <row r="14" spans="1:56" ht="15" customHeight="1" x14ac:dyDescent="0.2">
      <c r="A14" s="12"/>
      <c r="B14" t="s">
        <v>36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B14" s="20">
        <f>+'Capital Needs Inventory'!J19</f>
        <v>7</v>
      </c>
      <c r="BC14" s="41" t="str">
        <f t="shared" si="0"/>
        <v/>
      </c>
      <c r="BD14" s="42" t="str">
        <f t="shared" si="1"/>
        <v/>
      </c>
    </row>
    <row r="15" spans="1:56" ht="15" customHeight="1" x14ac:dyDescent="0.2">
      <c r="B15" t="s">
        <v>37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B15" s="20">
        <f>+'Capital Needs Inventory'!J20</f>
        <v>12</v>
      </c>
      <c r="BC15" s="41" t="str">
        <f t="shared" si="0"/>
        <v/>
      </c>
      <c r="BD15" s="42" t="str">
        <f t="shared" si="1"/>
        <v/>
      </c>
    </row>
    <row r="16" spans="1:56" ht="15" customHeight="1" x14ac:dyDescent="0.2">
      <c r="B16" t="s">
        <v>38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B16" s="20">
        <f>+'Capital Needs Inventory'!J21</f>
        <v>25</v>
      </c>
      <c r="BC16" s="41" t="str">
        <f t="shared" si="0"/>
        <v/>
      </c>
      <c r="BD16" s="42" t="str">
        <f t="shared" si="1"/>
        <v/>
      </c>
    </row>
    <row r="17" spans="2:56" ht="15" customHeight="1" x14ac:dyDescent="0.2">
      <c r="B17" t="s">
        <v>39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B17" s="20">
        <f>+'Capital Needs Inventory'!J22</f>
        <v>17</v>
      </c>
      <c r="BC17" s="41" t="str">
        <f t="shared" si="0"/>
        <v/>
      </c>
      <c r="BD17" s="42" t="str">
        <f t="shared" si="1"/>
        <v/>
      </c>
    </row>
    <row r="18" spans="2:56" ht="15" customHeight="1" x14ac:dyDescent="0.2">
      <c r="B18" t="s">
        <v>4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B18" s="20">
        <f>+'Capital Needs Inventory'!J23</f>
        <v>12</v>
      </c>
      <c r="BC18" s="41" t="str">
        <f t="shared" si="0"/>
        <v/>
      </c>
      <c r="BD18" s="42" t="str">
        <f t="shared" si="1"/>
        <v/>
      </c>
    </row>
    <row r="19" spans="2:56" ht="15" customHeight="1" x14ac:dyDescent="0.2">
      <c r="B19" s="17" t="s">
        <v>101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B19" s="20">
        <f>+'Capital Needs Inventory'!J24</f>
        <v>25</v>
      </c>
      <c r="BC19" s="41" t="str">
        <f t="shared" si="0"/>
        <v/>
      </c>
      <c r="BD19" s="42" t="str">
        <f t="shared" si="1"/>
        <v/>
      </c>
    </row>
    <row r="20" spans="2:56" ht="15" customHeight="1" x14ac:dyDescent="0.2">
      <c r="B20" t="s">
        <v>40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B20" s="20">
        <f>+'Capital Needs Inventory'!J25</f>
        <v>17</v>
      </c>
      <c r="BC20" s="41" t="str">
        <f t="shared" si="0"/>
        <v/>
      </c>
      <c r="BD20" s="42" t="str">
        <f t="shared" si="1"/>
        <v/>
      </c>
    </row>
    <row r="21" spans="2:56" ht="15" customHeight="1" x14ac:dyDescent="0.2">
      <c r="B21" t="s">
        <v>41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B21" s="20">
        <f>+'Capital Needs Inventory'!J26</f>
        <v>20</v>
      </c>
      <c r="BC21" s="41" t="str">
        <f t="shared" si="0"/>
        <v/>
      </c>
      <c r="BD21" s="42" t="str">
        <f t="shared" si="1"/>
        <v/>
      </c>
    </row>
    <row r="22" spans="2:56" ht="15" customHeight="1" x14ac:dyDescent="0.2">
      <c r="B22" t="s">
        <v>42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B22" s="20">
        <f>+'Capital Needs Inventory'!J27</f>
        <v>17</v>
      </c>
      <c r="BC22" s="41" t="str">
        <f t="shared" si="0"/>
        <v/>
      </c>
      <c r="BD22" s="42" t="str">
        <f t="shared" si="1"/>
        <v/>
      </c>
    </row>
    <row r="23" spans="2:56" ht="15" customHeight="1" x14ac:dyDescent="0.2">
      <c r="B23" t="s">
        <v>43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B23" s="20">
        <f>+'Capital Needs Inventory'!J28</f>
        <v>17</v>
      </c>
      <c r="BC23" s="41" t="str">
        <f t="shared" si="0"/>
        <v/>
      </c>
      <c r="BD23" s="42" t="str">
        <f t="shared" si="1"/>
        <v/>
      </c>
    </row>
    <row r="24" spans="2:56" ht="15" customHeight="1" x14ac:dyDescent="0.2">
      <c r="B24" t="s">
        <v>44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B24" s="20">
        <f>+'Capital Needs Inventory'!J29</f>
        <v>20</v>
      </c>
      <c r="BC24" s="41" t="str">
        <f t="shared" si="0"/>
        <v/>
      </c>
      <c r="BD24" s="42" t="str">
        <f t="shared" si="1"/>
        <v/>
      </c>
    </row>
    <row r="25" spans="2:56" ht="15" customHeight="1" x14ac:dyDescent="0.2">
      <c r="B25" t="s">
        <v>45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B25" s="20">
        <f>+'Capital Needs Inventory'!J30</f>
        <v>10</v>
      </c>
      <c r="BC25" s="41" t="str">
        <f t="shared" si="0"/>
        <v/>
      </c>
      <c r="BD25" s="42" t="str">
        <f t="shared" si="1"/>
        <v/>
      </c>
    </row>
    <row r="26" spans="2:56" ht="15" customHeight="1" x14ac:dyDescent="0.2">
      <c r="B26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B26" s="20">
        <f>+'Capital Needs Inventory'!J31</f>
        <v>25</v>
      </c>
      <c r="BC26" s="41" t="str">
        <f t="shared" si="0"/>
        <v/>
      </c>
      <c r="BD26" s="42" t="str">
        <f t="shared" si="1"/>
        <v/>
      </c>
    </row>
    <row r="27" spans="2:56" ht="15" customHeight="1" x14ac:dyDescent="0.2">
      <c r="B27" t="s">
        <v>49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B27" s="20">
        <f>+'Capital Needs Inventory'!J32</f>
        <v>45</v>
      </c>
      <c r="BC27" s="41" t="str">
        <f t="shared" si="0"/>
        <v/>
      </c>
      <c r="BD27" s="42" t="str">
        <f t="shared" si="1"/>
        <v/>
      </c>
    </row>
    <row r="28" spans="2:56" ht="15" customHeight="1" x14ac:dyDescent="0.2">
      <c r="B28" t="s">
        <v>50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B28" s="20">
        <f>+'Capital Needs Inventory'!J33</f>
        <v>45</v>
      </c>
      <c r="BC28" s="41" t="str">
        <f t="shared" si="0"/>
        <v/>
      </c>
      <c r="BD28" s="42" t="str">
        <f t="shared" si="1"/>
        <v/>
      </c>
    </row>
    <row r="29" spans="2:56" ht="15" customHeight="1" x14ac:dyDescent="0.2">
      <c r="B29" t="s">
        <v>52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B29" s="20">
        <f>+'Capital Needs Inventory'!J34</f>
        <v>17</v>
      </c>
      <c r="BC29" s="41" t="str">
        <f t="shared" si="0"/>
        <v/>
      </c>
      <c r="BD29" s="42" t="str">
        <f t="shared" si="1"/>
        <v/>
      </c>
    </row>
    <row r="30" spans="2:56" ht="15" customHeight="1" x14ac:dyDescent="0.2">
      <c r="B30" t="s">
        <v>70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B30" s="20">
        <f>+'Capital Needs Inventory'!J35</f>
        <v>12</v>
      </c>
      <c r="BC30" s="41" t="str">
        <f t="shared" si="0"/>
        <v/>
      </c>
      <c r="BD30" s="42" t="str">
        <f t="shared" si="1"/>
        <v/>
      </c>
    </row>
    <row r="31" spans="2:56" ht="15" customHeight="1" x14ac:dyDescent="0.2">
      <c r="B31" t="s">
        <v>53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B31" s="20">
        <f>+'Capital Needs Inventory'!J36</f>
        <v>15</v>
      </c>
      <c r="BC31" s="41" t="str">
        <f t="shared" si="0"/>
        <v/>
      </c>
      <c r="BD31" s="42" t="str">
        <f t="shared" si="1"/>
        <v/>
      </c>
    </row>
    <row r="32" spans="2:56" ht="15" customHeight="1" x14ac:dyDescent="0.2">
      <c r="B32" t="s">
        <v>71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B32" s="20">
        <f>+'Capital Needs Inventory'!J37</f>
        <v>18</v>
      </c>
      <c r="BC32" s="41" t="str">
        <f t="shared" si="0"/>
        <v/>
      </c>
      <c r="BD32" s="42" t="str">
        <f t="shared" si="1"/>
        <v/>
      </c>
    </row>
    <row r="34" spans="1:56" ht="15" customHeight="1" x14ac:dyDescent="0.2">
      <c r="B34" t="s">
        <v>116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B34" s="20"/>
      <c r="BC34" s="41" t="str">
        <f t="shared" ref="BC34:BC39" si="2">IF(ISERROR(AVERAGE(C34:BA34)/5),"",AVERAGE(C34:BA34)/5)</f>
        <v/>
      </c>
      <c r="BD34" s="42" t="str">
        <f t="shared" ref="BD34:BD39" si="3">IF(ISERROR(BB34*(AVERAGE(C34:BA34)/5)),"",BB34*(AVERAGE(C34:BA34)/5))</f>
        <v/>
      </c>
    </row>
    <row r="35" spans="1:56" ht="15" customHeight="1" x14ac:dyDescent="0.2">
      <c r="B35" t="s">
        <v>116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B35" s="20"/>
      <c r="BC35" s="41" t="str">
        <f t="shared" si="2"/>
        <v/>
      </c>
      <c r="BD35" s="42" t="str">
        <f t="shared" si="3"/>
        <v/>
      </c>
    </row>
    <row r="36" spans="1:56" ht="15" customHeight="1" x14ac:dyDescent="0.2">
      <c r="B36" t="s">
        <v>116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B36" s="20"/>
      <c r="BC36" s="41" t="str">
        <f t="shared" si="2"/>
        <v/>
      </c>
      <c r="BD36" s="42" t="str">
        <f t="shared" si="3"/>
        <v/>
      </c>
    </row>
    <row r="37" spans="1:56" ht="15" customHeight="1" x14ac:dyDescent="0.2">
      <c r="B37" t="s">
        <v>116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B37" s="20"/>
      <c r="BC37" s="41" t="str">
        <f t="shared" si="2"/>
        <v/>
      </c>
      <c r="BD37" s="42" t="str">
        <f t="shared" si="3"/>
        <v/>
      </c>
    </row>
    <row r="38" spans="1:56" ht="15" customHeight="1" x14ac:dyDescent="0.2">
      <c r="B38" t="s">
        <v>116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B38" s="20"/>
      <c r="BC38" s="41" t="str">
        <f t="shared" si="2"/>
        <v/>
      </c>
      <c r="BD38" s="42" t="str">
        <f t="shared" si="3"/>
        <v/>
      </c>
    </row>
    <row r="39" spans="1:56" ht="15" customHeight="1" x14ac:dyDescent="0.2">
      <c r="B39" t="s">
        <v>116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B39" s="20"/>
      <c r="BC39" s="41" t="str">
        <f t="shared" si="2"/>
        <v/>
      </c>
      <c r="BD39" s="42" t="str">
        <f t="shared" si="3"/>
        <v/>
      </c>
    </row>
    <row r="40" spans="1:56" ht="1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5"/>
    </row>
    <row r="41" spans="1:56" ht="15" customHeight="1" x14ac:dyDescent="0.2">
      <c r="C41" s="18" t="s">
        <v>85</v>
      </c>
      <c r="D41" s="18" t="s">
        <v>85</v>
      </c>
      <c r="E41" s="18" t="s">
        <v>85</v>
      </c>
      <c r="F41" s="18" t="s">
        <v>85</v>
      </c>
      <c r="G41" s="18" t="s">
        <v>85</v>
      </c>
      <c r="H41" s="18" t="s">
        <v>85</v>
      </c>
      <c r="I41" s="18" t="s">
        <v>85</v>
      </c>
      <c r="J41" s="18" t="s">
        <v>85</v>
      </c>
      <c r="K41" s="18" t="s">
        <v>85</v>
      </c>
      <c r="L41" s="18" t="s">
        <v>85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13"/>
      <c r="BC41" s="14"/>
      <c r="BD41" s="15"/>
    </row>
    <row r="42" spans="1:56" s="2" customFormat="1" ht="60" customHeight="1" x14ac:dyDescent="0.2">
      <c r="A42" s="3" t="s">
        <v>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BB42" s="39" t="s">
        <v>81</v>
      </c>
      <c r="BC42" s="40" t="s">
        <v>78</v>
      </c>
      <c r="BD42" s="39" t="s">
        <v>104</v>
      </c>
    </row>
    <row r="43" spans="1:56" ht="15" customHeight="1" x14ac:dyDescent="0.2">
      <c r="B43" t="s">
        <v>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B43" s="20">
        <f>+'Capital Needs Inventory'!J39</f>
        <v>25</v>
      </c>
      <c r="BC43" s="41" t="str">
        <f t="shared" si="0"/>
        <v/>
      </c>
      <c r="BD43" s="42" t="str">
        <f t="shared" si="1"/>
        <v/>
      </c>
    </row>
    <row r="44" spans="1:56" ht="15" customHeight="1" x14ac:dyDescent="0.2">
      <c r="B44" t="s">
        <v>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B44" s="20">
        <f>+'Capital Needs Inventory'!J40</f>
        <v>25</v>
      </c>
      <c r="BC44" s="41" t="str">
        <f t="shared" si="0"/>
        <v/>
      </c>
      <c r="BD44" s="42" t="str">
        <f t="shared" si="1"/>
        <v/>
      </c>
    </row>
    <row r="45" spans="1:56" ht="15" customHeight="1" x14ac:dyDescent="0.2">
      <c r="B45" t="s">
        <v>8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B45" s="20">
        <f>+'Capital Needs Inventory'!J41</f>
        <v>7</v>
      </c>
      <c r="BC45" s="41" t="str">
        <f t="shared" si="0"/>
        <v/>
      </c>
      <c r="BD45" s="42" t="str">
        <f t="shared" si="1"/>
        <v/>
      </c>
    </row>
    <row r="46" spans="1:56" ht="15" customHeight="1" x14ac:dyDescent="0.2">
      <c r="B46" t="s">
        <v>55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B46" s="20">
        <f>+'Capital Needs Inventory'!J42</f>
        <v>30</v>
      </c>
      <c r="BC46" s="41" t="str">
        <f t="shared" si="0"/>
        <v/>
      </c>
      <c r="BD46" s="42" t="str">
        <f t="shared" si="1"/>
        <v/>
      </c>
    </row>
    <row r="47" spans="1:56" ht="15" customHeight="1" x14ac:dyDescent="0.2">
      <c r="B47" t="s">
        <v>51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B47" s="20">
        <f>+'Capital Needs Inventory'!J43</f>
        <v>30</v>
      </c>
      <c r="BC47" s="41" t="str">
        <f t="shared" si="0"/>
        <v/>
      </c>
      <c r="BD47" s="42" t="str">
        <f t="shared" si="1"/>
        <v/>
      </c>
    </row>
    <row r="48" spans="1:56" ht="15" customHeight="1" x14ac:dyDescent="0.2">
      <c r="B48" t="s">
        <v>56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B48" s="20">
        <f>+'Capital Needs Inventory'!J44</f>
        <v>25</v>
      </c>
      <c r="BC48" s="41" t="str">
        <f t="shared" si="0"/>
        <v/>
      </c>
      <c r="BD48" s="42" t="str">
        <f t="shared" si="1"/>
        <v/>
      </c>
    </row>
    <row r="49" spans="1:56" ht="15" customHeight="1" x14ac:dyDescent="0.2">
      <c r="B49" t="s">
        <v>57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B49" s="20">
        <f>+'Capital Needs Inventory'!J45</f>
        <v>35</v>
      </c>
      <c r="BC49" s="41" t="str">
        <f t="shared" si="0"/>
        <v/>
      </c>
      <c r="BD49" s="42" t="str">
        <f t="shared" si="1"/>
        <v/>
      </c>
    </row>
    <row r="50" spans="1:56" ht="15" customHeight="1" x14ac:dyDescent="0.2">
      <c r="B50" t="s">
        <v>58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B50" s="20">
        <f>+'Capital Needs Inventory'!J46</f>
        <v>20</v>
      </c>
      <c r="BC50" s="41" t="str">
        <f t="shared" si="0"/>
        <v/>
      </c>
      <c r="BD50" s="42" t="str">
        <f t="shared" si="1"/>
        <v/>
      </c>
    </row>
    <row r="51" spans="1:56" ht="15" customHeight="1" x14ac:dyDescent="0.2">
      <c r="B51" t="s">
        <v>59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B51" s="20">
        <f>+'Capital Needs Inventory'!J47</f>
        <v>15</v>
      </c>
      <c r="BC51" s="41" t="str">
        <f t="shared" si="0"/>
        <v/>
      </c>
      <c r="BD51" s="42" t="str">
        <f t="shared" si="1"/>
        <v/>
      </c>
    </row>
    <row r="52" spans="1:56" ht="15" customHeight="1" x14ac:dyDescent="0.2">
      <c r="B52" t="s">
        <v>72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B52" s="20">
        <f>+'Capital Needs Inventory'!J48</f>
        <v>15</v>
      </c>
      <c r="BC52" s="41" t="str">
        <f t="shared" si="0"/>
        <v/>
      </c>
      <c r="BD52" s="42" t="str">
        <f t="shared" si="1"/>
        <v/>
      </c>
    </row>
    <row r="53" spans="1:56" ht="15" customHeight="1" x14ac:dyDescent="0.2">
      <c r="B53" t="s">
        <v>60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B53" s="20">
        <f>+'Capital Needs Inventory'!J49</f>
        <v>17</v>
      </c>
      <c r="BC53" s="41" t="str">
        <f t="shared" si="0"/>
        <v/>
      </c>
      <c r="BD53" s="42" t="str">
        <f t="shared" si="1"/>
        <v/>
      </c>
    </row>
    <row r="54" spans="1:56" ht="15" customHeight="1" x14ac:dyDescent="0.2">
      <c r="B54" t="s">
        <v>73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B54" s="20">
        <f>+'Capital Needs Inventory'!J50</f>
        <v>12</v>
      </c>
      <c r="BC54" s="41" t="str">
        <f t="shared" si="0"/>
        <v/>
      </c>
      <c r="BD54" s="42" t="str">
        <f t="shared" si="1"/>
        <v/>
      </c>
    </row>
    <row r="55" spans="1:56" ht="15" customHeight="1" x14ac:dyDescent="0.2">
      <c r="B55" t="s">
        <v>61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B55" s="20">
        <f>+'Capital Needs Inventory'!J51</f>
        <v>16</v>
      </c>
      <c r="BC55" s="41" t="str">
        <f t="shared" si="0"/>
        <v/>
      </c>
      <c r="BD55" s="42" t="str">
        <f t="shared" si="1"/>
        <v/>
      </c>
    </row>
    <row r="56" spans="1:56" s="2" customFormat="1" ht="15" customHeight="1" x14ac:dyDescent="0.2">
      <c r="A56" s="3" t="s">
        <v>54</v>
      </c>
      <c r="BB56" s="20"/>
      <c r="BC56" s="41" t="str">
        <f t="shared" si="0"/>
        <v/>
      </c>
      <c r="BD56" s="42" t="str">
        <f t="shared" si="1"/>
        <v/>
      </c>
    </row>
    <row r="57" spans="1:56" ht="15" customHeight="1" x14ac:dyDescent="0.2">
      <c r="B57" t="s">
        <v>62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B57" s="20">
        <f>+'Capital Needs Inventory'!J53</f>
        <v>15</v>
      </c>
      <c r="BC57" s="41" t="str">
        <f t="shared" si="0"/>
        <v/>
      </c>
      <c r="BD57" s="42" t="str">
        <f t="shared" si="1"/>
        <v/>
      </c>
    </row>
    <row r="58" spans="1:56" ht="15" customHeight="1" x14ac:dyDescent="0.2">
      <c r="B58" t="s">
        <v>63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B58" s="20">
        <f>+'Capital Needs Inventory'!J54</f>
        <v>15</v>
      </c>
      <c r="BC58" s="41" t="str">
        <f t="shared" si="0"/>
        <v/>
      </c>
      <c r="BD58" s="42" t="str">
        <f t="shared" si="1"/>
        <v/>
      </c>
    </row>
    <row r="59" spans="1:56" ht="15" customHeight="1" x14ac:dyDescent="0.2">
      <c r="B59" s="17" t="s">
        <v>102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B59" s="20">
        <f>+'Capital Needs Inventory'!J55</f>
        <v>8</v>
      </c>
      <c r="BC59" s="41" t="str">
        <f t="shared" si="0"/>
        <v/>
      </c>
      <c r="BD59" s="42" t="str">
        <f t="shared" si="1"/>
        <v/>
      </c>
    </row>
    <row r="60" spans="1:56" ht="15" customHeight="1" x14ac:dyDescent="0.2">
      <c r="B60" s="17" t="s">
        <v>103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B60" s="20">
        <f>+'Capital Needs Inventory'!J56</f>
        <v>20</v>
      </c>
      <c r="BC60" s="41" t="str">
        <f t="shared" si="0"/>
        <v/>
      </c>
      <c r="BD60" s="42" t="str">
        <f t="shared" si="1"/>
        <v/>
      </c>
    </row>
    <row r="61" spans="1:56" ht="15" customHeight="1" x14ac:dyDescent="0.2">
      <c r="B61" t="s">
        <v>64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B61" s="20">
        <f>+'Capital Needs Inventory'!J57</f>
        <v>30</v>
      </c>
      <c r="BC61" s="41" t="str">
        <f t="shared" si="0"/>
        <v/>
      </c>
      <c r="BD61" s="42" t="str">
        <f t="shared" si="1"/>
        <v/>
      </c>
    </row>
    <row r="63" spans="1:56" ht="15" customHeight="1" x14ac:dyDescent="0.2">
      <c r="B63" t="s">
        <v>116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B63" s="20"/>
      <c r="BC63" s="41" t="str">
        <f t="shared" ref="BC63:BC69" si="4">IF(ISERROR(AVERAGE(C63:BA63)/5),"",AVERAGE(C63:BA63)/5)</f>
        <v/>
      </c>
      <c r="BD63" s="42" t="str">
        <f t="shared" ref="BD63:BD69" si="5">IF(ISERROR(BB63*(AVERAGE(C63:BA63)/5)),"",BB63*(AVERAGE(C63:BA63)/5))</f>
        <v/>
      </c>
    </row>
    <row r="64" spans="1:56" ht="15" customHeight="1" x14ac:dyDescent="0.2">
      <c r="B64" t="s">
        <v>116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B64" s="20"/>
      <c r="BC64" s="41" t="str">
        <f t="shared" si="4"/>
        <v/>
      </c>
      <c r="BD64" s="42" t="str">
        <f t="shared" si="5"/>
        <v/>
      </c>
    </row>
    <row r="65" spans="2:56" ht="15" customHeight="1" x14ac:dyDescent="0.2">
      <c r="B65" t="s">
        <v>116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B65" s="20"/>
      <c r="BC65" s="41" t="str">
        <f t="shared" si="4"/>
        <v/>
      </c>
      <c r="BD65" s="42" t="str">
        <f t="shared" si="5"/>
        <v/>
      </c>
    </row>
    <row r="66" spans="2:56" ht="15" customHeight="1" x14ac:dyDescent="0.2">
      <c r="B66" t="s">
        <v>116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B66" s="20"/>
      <c r="BC66" s="41" t="str">
        <f t="shared" si="4"/>
        <v/>
      </c>
      <c r="BD66" s="42" t="str">
        <f t="shared" si="5"/>
        <v/>
      </c>
    </row>
    <row r="67" spans="2:56" ht="15" customHeight="1" x14ac:dyDescent="0.2">
      <c r="B67" t="s">
        <v>116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B67" s="20"/>
      <c r="BC67" s="41" t="str">
        <f t="shared" si="4"/>
        <v/>
      </c>
      <c r="BD67" s="42" t="str">
        <f t="shared" si="5"/>
        <v/>
      </c>
    </row>
    <row r="68" spans="2:56" ht="15" customHeight="1" x14ac:dyDescent="0.2">
      <c r="B68" t="s">
        <v>116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B68" s="20"/>
      <c r="BC68" s="41" t="str">
        <f t="shared" si="4"/>
        <v/>
      </c>
      <c r="BD68" s="42" t="str">
        <f t="shared" si="5"/>
        <v/>
      </c>
    </row>
    <row r="69" spans="2:56" ht="15" customHeight="1" x14ac:dyDescent="0.2">
      <c r="B69" t="s">
        <v>116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B69" s="20"/>
      <c r="BC69" s="41" t="str">
        <f t="shared" si="4"/>
        <v/>
      </c>
      <c r="BD69" s="42" t="str">
        <f t="shared" si="5"/>
        <v/>
      </c>
    </row>
  </sheetData>
  <mergeCells count="1">
    <mergeCell ref="BB3:BD3"/>
  </mergeCells>
  <dataValidations count="2">
    <dataValidation type="whole" allowBlank="1" showInputMessage="1" showErrorMessage="1" error="Entere a number from 0 to 5_x000a_0 = new_x000a_5 = no life left_x000a_" sqref="M4:BA4">
      <formula1>0</formula1>
      <formula2>5</formula2>
    </dataValidation>
    <dataValidation type="whole" allowBlank="1" showInputMessage="1" showErrorMessage="1" error="Enter the typical life of the item_x000a_from 1 to 100 years." sqref="BB43:BB61 BB63:BB69 BB5:BB32 BB34:BB41">
      <formula1>1</formula1>
      <formula2>100</formula2>
    </dataValidation>
  </dataValidations>
  <pageMargins left="0.5" right="0.5" top="0.5" bottom="0.5" header="0.3" footer="0.3"/>
  <pageSetup scale="72" fitToHeight="2" orientation="landscape" r:id="rId1"/>
  <headerFooter>
    <oddFooter>&amp;C&amp;F 
&amp;A</oddFooter>
  </headerFooter>
  <rowBreaks count="1" manualBreakCount="1">
    <brk id="40" max="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22"/>
  <sheetViews>
    <sheetView tabSelected="1" view="pageBreakPreview" topLeftCell="A13" zoomScale="60" zoomScaleNormal="90" workbookViewId="0">
      <selection activeCell="M59" sqref="M59"/>
    </sheetView>
  </sheetViews>
  <sheetFormatPr defaultRowHeight="12.75" x14ac:dyDescent="0.2"/>
  <cols>
    <col min="1" max="1" width="3.7109375" customWidth="1"/>
    <col min="2" max="2" width="11.140625" customWidth="1"/>
    <col min="3" max="3" width="15" customWidth="1"/>
    <col min="4" max="4" width="10.5703125" customWidth="1"/>
    <col min="5" max="5" width="8.85546875" customWidth="1"/>
    <col min="6" max="6" width="11.28515625" customWidth="1"/>
    <col min="7" max="8" width="9.28515625" customWidth="1"/>
    <col min="9" max="9" width="9.5703125" customWidth="1"/>
    <col min="10" max="10" width="11.28515625" customWidth="1"/>
    <col min="11" max="11" width="8.28515625" customWidth="1"/>
    <col min="12" max="13" width="8.42578125" customWidth="1"/>
    <col min="14" max="14" width="11" customWidth="1"/>
    <col min="15" max="15" width="11.85546875" customWidth="1"/>
    <col min="16" max="16" width="3.7109375" style="26" customWidth="1"/>
    <col min="17" max="17" width="46.85546875" bestFit="1" customWidth="1"/>
    <col min="18" max="47" width="10.7109375" customWidth="1"/>
  </cols>
  <sheetData>
    <row r="1" spans="1:49" x14ac:dyDescent="0.2">
      <c r="A1" s="5">
        <f>+'Project Info'!C4</f>
        <v>0</v>
      </c>
      <c r="D1" s="5" t="s">
        <v>74</v>
      </c>
    </row>
    <row r="2" spans="1:49" ht="12.75" customHeight="1" x14ac:dyDescent="0.2">
      <c r="A2" s="5"/>
      <c r="Q2" s="135" t="s">
        <v>114</v>
      </c>
      <c r="R2" s="135"/>
      <c r="S2" s="135"/>
      <c r="T2" s="135"/>
    </row>
    <row r="3" spans="1:49" ht="12.75" customHeight="1" x14ac:dyDescent="0.2">
      <c r="A3" s="5" t="s">
        <v>46</v>
      </c>
      <c r="I3" s="51">
        <f>+'Reserve Analysis'!D61</f>
        <v>0.03</v>
      </c>
      <c r="Q3" s="135"/>
      <c r="R3" s="135"/>
      <c r="S3" s="135"/>
      <c r="T3" s="135"/>
    </row>
    <row r="4" spans="1:49" x14ac:dyDescent="0.2">
      <c r="A4" s="5" t="s">
        <v>47</v>
      </c>
      <c r="I4" s="51">
        <f>+'Reserve Analysis'!D60</f>
        <v>0.01</v>
      </c>
      <c r="P4" s="27"/>
    </row>
    <row r="5" spans="1:49" x14ac:dyDescent="0.2">
      <c r="A5" s="5" t="s">
        <v>48</v>
      </c>
      <c r="I5" s="52">
        <f>+'Project Info'!C16</f>
        <v>50</v>
      </c>
    </row>
    <row r="6" spans="1:49" ht="13.5" thickBot="1" x14ac:dyDescent="0.25">
      <c r="A6" s="5"/>
      <c r="Q6" s="17" t="s">
        <v>99</v>
      </c>
      <c r="R6" s="4">
        <f>'Reserve Analysis'!D59</f>
        <v>300</v>
      </c>
      <c r="S6" s="4">
        <f>IF('Reserve Analysis'!$C$65&lt;&gt;S8,R6*(1+'Reserve Analysis'!$D$61),'Reserve Analysis'!$D$65*(1+'Reserve Analysis'!$D$61)^S8)</f>
        <v>309</v>
      </c>
      <c r="T6" s="4">
        <f>IF('Reserve Analysis'!$C$65&lt;&gt;T8,S6*(1+'Reserve Analysis'!$D$61),'Reserve Analysis'!$D$65*(1+'Reserve Analysis'!$D$61)^T8)</f>
        <v>318.27</v>
      </c>
      <c r="U6" s="4">
        <f>IF('Reserve Analysis'!$C$65&lt;&gt;U8,T6*(1+'Reserve Analysis'!$D$61),'Reserve Analysis'!$D$65*(1+'Reserve Analysis'!$D$61)^U8)</f>
        <v>327.81810000000002</v>
      </c>
      <c r="V6" s="4">
        <f>IF('Reserve Analysis'!$C$65&lt;&gt;V8,U6*(1+'Reserve Analysis'!$D$61),'Reserve Analysis'!$D$65*(1+'Reserve Analysis'!$D$61)^V8)</f>
        <v>337.65264300000001</v>
      </c>
      <c r="W6" s="4">
        <f>IF('Reserve Analysis'!$C$65&lt;&gt;W8,V6*(1+'Reserve Analysis'!$D$61),'Reserve Analysis'!$D$65*(1+'Reserve Analysis'!$D$61)^W8)</f>
        <v>347.78222228999999</v>
      </c>
      <c r="X6" s="4">
        <f>IF('Reserve Analysis'!$C$65&lt;&gt;X8,W6*(1+'Reserve Analysis'!$D$61),'Reserve Analysis'!$D$65*(1+'Reserve Analysis'!$D$61)^X8)</f>
        <v>358.21568895870001</v>
      </c>
      <c r="Y6" s="4">
        <f>IF('Reserve Analysis'!$C$65&lt;&gt;Y8,X6*(1+'Reserve Analysis'!$D$61),'Reserve Analysis'!$D$65*(1+'Reserve Analysis'!$D$61)^Y8)</f>
        <v>368.96215962746101</v>
      </c>
      <c r="Z6" s="4">
        <f>IF('Reserve Analysis'!$C$65&lt;&gt;Z8,Y6*(1+'Reserve Analysis'!$D$61),'Reserve Analysis'!$D$65*(1+'Reserve Analysis'!$D$61)^Z8)</f>
        <v>380.03102441628482</v>
      </c>
      <c r="AA6" s="4">
        <f>IF('Reserve Analysis'!$C$65&lt;&gt;AA8,Z6*(1+'Reserve Analysis'!$D$61),'Reserve Analysis'!$D$65*(1+'Reserve Analysis'!$D$61)^AA8)</f>
        <v>391.4319551487734</v>
      </c>
      <c r="AB6" s="4">
        <f>IF('Reserve Analysis'!$C$65&lt;&gt;AB8,AA6*(1+'Reserve Analysis'!$D$61),'Reserve Analysis'!$D$65*(1+'Reserve Analysis'!$D$61)^AB8)</f>
        <v>403.17491380323662</v>
      </c>
      <c r="AC6" s="4">
        <f>IF('Reserve Analysis'!$C$65&lt;&gt;AC8,AB6*(1+'Reserve Analysis'!$D$61),'Reserve Analysis'!$D$65*(1+'Reserve Analysis'!$D$61)^AC8)</f>
        <v>415.27016121733374</v>
      </c>
      <c r="AD6" s="4">
        <f>IF('Reserve Analysis'!$C$65&lt;&gt;AD8,AC6*(1+'Reserve Analysis'!$D$61),'Reserve Analysis'!$D$65*(1+'Reserve Analysis'!$D$61)^AD8)</f>
        <v>427.72826605385376</v>
      </c>
      <c r="AE6" s="4">
        <f>IF('Reserve Analysis'!$C$65&lt;&gt;AE8,AD6*(1+'Reserve Analysis'!$D$61),'Reserve Analysis'!$D$65*(1+'Reserve Analysis'!$D$61)^AE8)</f>
        <v>440.56011403546938</v>
      </c>
      <c r="AF6" s="4">
        <f>IF('Reserve Analysis'!$C$65&lt;&gt;AF8,AE6*(1+'Reserve Analysis'!$D$61),'Reserve Analysis'!$D$65*(1+'Reserve Analysis'!$D$61)^AF8)</f>
        <v>453.77691745653345</v>
      </c>
      <c r="AG6" s="4">
        <f>IF('Reserve Analysis'!$C$65&lt;&gt;AG8,AF6*(1+'Reserve Analysis'!$D$61),'Reserve Analysis'!$D$65*(1+'Reserve Analysis'!$D$61)^AG8)</f>
        <v>467.39022498022945</v>
      </c>
      <c r="AH6" s="4">
        <f>IF('Reserve Analysis'!$C$65&lt;&gt;AH8,AG6*(1+'Reserve Analysis'!$D$61),'Reserve Analysis'!$D$65*(1+'Reserve Analysis'!$D$61)^AH8)</f>
        <v>481.41193172963636</v>
      </c>
      <c r="AI6" s="4">
        <f>IF('Reserve Analysis'!$C$65&lt;&gt;AI8,AH6*(1+'Reserve Analysis'!$D$61),'Reserve Analysis'!$D$65*(1+'Reserve Analysis'!$D$61)^AI8)</f>
        <v>495.85428968152547</v>
      </c>
      <c r="AJ6" s="4">
        <f>IF('Reserve Analysis'!$C$65&lt;&gt;AJ8,AI6*(1+'Reserve Analysis'!$D$61),'Reserve Analysis'!$D$65*(1+'Reserve Analysis'!$D$61)^AJ8)</f>
        <v>510.72991837197122</v>
      </c>
      <c r="AK6" s="4">
        <f>IF('Reserve Analysis'!$C$65&lt;&gt;AK8,AJ6*(1+'Reserve Analysis'!$D$61),'Reserve Analysis'!$D$65*(1+'Reserve Analysis'!$D$61)^AK8)</f>
        <v>526.05181592313033</v>
      </c>
      <c r="AL6" s="4">
        <f>IF('Reserve Analysis'!$C$65&lt;&gt;AL8,AK6*(1+'Reserve Analysis'!$D$61),'Reserve Analysis'!$D$65*(1+'Reserve Analysis'!$D$61)^AL8)</f>
        <v>541.83337040082426</v>
      </c>
      <c r="AM6" s="4">
        <f>IF('Reserve Analysis'!$C$65&lt;&gt;AM8,AL6*(1+'Reserve Analysis'!$D$61),'Reserve Analysis'!$D$65*(1+'Reserve Analysis'!$D$61)^AM8)</f>
        <v>558.08837151284899</v>
      </c>
      <c r="AN6" s="4">
        <f>IF('Reserve Analysis'!$C$65&lt;&gt;AN8,AM6*(1+'Reserve Analysis'!$D$61),'Reserve Analysis'!$D$65*(1+'Reserve Analysis'!$D$61)^AN8)</f>
        <v>574.83102265823447</v>
      </c>
      <c r="AO6" s="4">
        <f>IF('Reserve Analysis'!$C$65&lt;&gt;AO8,AN6*(1+'Reserve Analysis'!$D$61),'Reserve Analysis'!$D$65*(1+'Reserve Analysis'!$D$61)^AO8)</f>
        <v>592.07595333798156</v>
      </c>
      <c r="AP6" s="4">
        <f>IF('Reserve Analysis'!$C$65&lt;&gt;AP8,AO6*(1+'Reserve Analysis'!$D$61),'Reserve Analysis'!$D$65*(1+'Reserve Analysis'!$D$61)^AP8)</f>
        <v>609.838231938121</v>
      </c>
      <c r="AQ6" s="4">
        <f>IF('Reserve Analysis'!$C$65&lt;&gt;AQ8,AP6*(1+'Reserve Analysis'!$D$61),'Reserve Analysis'!$D$65*(1+'Reserve Analysis'!$D$61)^AQ8)</f>
        <v>628.13337889626462</v>
      </c>
      <c r="AR6" s="4">
        <f>IF('Reserve Analysis'!$C$65&lt;&gt;AR8,AQ6*(1+'Reserve Analysis'!$D$61),'Reserve Analysis'!$D$65*(1+'Reserve Analysis'!$D$61)^AR8)</f>
        <v>646.97738026315255</v>
      </c>
      <c r="AS6" s="4">
        <f>IF('Reserve Analysis'!$C$65&lt;&gt;AS8,AR6*(1+'Reserve Analysis'!$D$61),'Reserve Analysis'!$D$65*(1+'Reserve Analysis'!$D$61)^AS8)</f>
        <v>666.38670167104715</v>
      </c>
      <c r="AT6" s="4">
        <f>IF('Reserve Analysis'!$C$65&lt;&gt;AT8,AS6*(1+'Reserve Analysis'!$D$61),'Reserve Analysis'!$D$65*(1+'Reserve Analysis'!$D$61)^AT8)</f>
        <v>686.37830272117856</v>
      </c>
      <c r="AU6" s="4">
        <f>IF('Reserve Analysis'!$C$65&lt;&gt;AU8,AT6*(1+'Reserve Analysis'!$D$61),'Reserve Analysis'!$D$65*(1+'Reserve Analysis'!$D$61)^AU8)</f>
        <v>706.96965180281393</v>
      </c>
    </row>
    <row r="7" spans="1:49" ht="13.5" thickBot="1" x14ac:dyDescent="0.25">
      <c r="A7" s="5"/>
      <c r="D7" s="136" t="s">
        <v>126</v>
      </c>
      <c r="E7" s="137"/>
      <c r="F7" s="137"/>
      <c r="G7" s="137"/>
      <c r="H7" s="138"/>
      <c r="I7" s="136" t="s">
        <v>127</v>
      </c>
      <c r="J7" s="137"/>
      <c r="K7" s="137"/>
      <c r="L7" s="136" t="s">
        <v>128</v>
      </c>
      <c r="M7" s="137"/>
      <c r="N7" s="137"/>
      <c r="O7" s="138"/>
      <c r="Q7" s="17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9" ht="68.25" customHeight="1" x14ac:dyDescent="0.35">
      <c r="A8" s="133" t="s">
        <v>115</v>
      </c>
      <c r="B8" s="134"/>
      <c r="C8" s="134"/>
      <c r="D8" s="83" t="s">
        <v>125</v>
      </c>
      <c r="E8" s="82" t="s">
        <v>121</v>
      </c>
      <c r="F8" s="82" t="s">
        <v>122</v>
      </c>
      <c r="G8" s="84" t="s">
        <v>123</v>
      </c>
      <c r="H8" s="85" t="s">
        <v>124</v>
      </c>
      <c r="I8" s="74" t="s">
        <v>124</v>
      </c>
      <c r="J8" s="32" t="s">
        <v>1</v>
      </c>
      <c r="K8" s="75" t="s">
        <v>94</v>
      </c>
      <c r="L8" s="82" t="s">
        <v>65</v>
      </c>
      <c r="M8" s="82" t="s">
        <v>9</v>
      </c>
      <c r="N8" s="82" t="s">
        <v>10</v>
      </c>
      <c r="O8" s="82" t="s">
        <v>11</v>
      </c>
      <c r="P8" s="28"/>
      <c r="Q8" t="s">
        <v>0</v>
      </c>
      <c r="R8">
        <v>1</v>
      </c>
      <c r="S8">
        <v>2</v>
      </c>
      <c r="T8">
        <v>3</v>
      </c>
      <c r="U8">
        <v>4</v>
      </c>
      <c r="V8">
        <v>5</v>
      </c>
      <c r="W8">
        <v>6</v>
      </c>
      <c r="X8">
        <v>7</v>
      </c>
      <c r="Y8">
        <v>8</v>
      </c>
      <c r="Z8">
        <v>9</v>
      </c>
      <c r="AA8">
        <v>10</v>
      </c>
      <c r="AB8">
        <v>11</v>
      </c>
      <c r="AC8">
        <v>12</v>
      </c>
      <c r="AD8">
        <v>13</v>
      </c>
      <c r="AE8">
        <v>14</v>
      </c>
      <c r="AF8">
        <v>15</v>
      </c>
      <c r="AG8">
        <v>16</v>
      </c>
      <c r="AH8">
        <v>17</v>
      </c>
      <c r="AI8">
        <v>18</v>
      </c>
      <c r="AJ8">
        <v>19</v>
      </c>
      <c r="AK8">
        <v>20</v>
      </c>
      <c r="AL8">
        <f t="shared" ref="AL8:AU8" si="0">AK8+1</f>
        <v>21</v>
      </c>
      <c r="AM8">
        <f t="shared" si="0"/>
        <v>22</v>
      </c>
      <c r="AN8">
        <f t="shared" si="0"/>
        <v>23</v>
      </c>
      <c r="AO8">
        <f t="shared" si="0"/>
        <v>24</v>
      </c>
      <c r="AP8">
        <f t="shared" si="0"/>
        <v>25</v>
      </c>
      <c r="AQ8">
        <f t="shared" si="0"/>
        <v>26</v>
      </c>
      <c r="AR8">
        <f t="shared" si="0"/>
        <v>27</v>
      </c>
      <c r="AS8">
        <f t="shared" si="0"/>
        <v>28</v>
      </c>
      <c r="AT8">
        <f t="shared" si="0"/>
        <v>29</v>
      </c>
      <c r="AU8">
        <f t="shared" si="0"/>
        <v>30</v>
      </c>
    </row>
    <row r="9" spans="1:49" x14ac:dyDescent="0.2">
      <c r="A9" s="3" t="s">
        <v>31</v>
      </c>
      <c r="B9" s="2"/>
      <c r="D9" s="57"/>
      <c r="E9" s="58"/>
      <c r="F9" s="2"/>
      <c r="G9" s="2"/>
      <c r="H9" s="59"/>
      <c r="I9" s="57"/>
      <c r="J9" s="2"/>
      <c r="K9" s="59"/>
      <c r="L9" s="2"/>
      <c r="M9" s="2"/>
      <c r="N9" s="4" t="str">
        <f>IF(I9="","",INT(J9*(1-M9)))</f>
        <v/>
      </c>
      <c r="O9" s="8" t="str">
        <f>IF(I9="","",#REF!/N9)</f>
        <v/>
      </c>
      <c r="P9" s="29"/>
      <c r="Q9" s="8" t="str">
        <f>A9</f>
        <v>Project Interior</v>
      </c>
      <c r="R9" s="9" t="str">
        <f t="shared" ref="R9:AU9" si="1">IF($B9="","",IF(MOD((R$8-$N9),$J9)&lt;$K9,$I9/$K9,""))</f>
        <v/>
      </c>
      <c r="S9" s="9" t="str">
        <f t="shared" si="1"/>
        <v/>
      </c>
      <c r="T9" s="9" t="str">
        <f t="shared" si="1"/>
        <v/>
      </c>
      <c r="U9" s="9" t="str">
        <f t="shared" si="1"/>
        <v/>
      </c>
      <c r="V9" s="9" t="str">
        <f t="shared" si="1"/>
        <v/>
      </c>
      <c r="W9" s="9" t="str">
        <f t="shared" si="1"/>
        <v/>
      </c>
      <c r="X9" s="9" t="str">
        <f t="shared" si="1"/>
        <v/>
      </c>
      <c r="Y9" s="9" t="str">
        <f t="shared" si="1"/>
        <v/>
      </c>
      <c r="Z9" s="9" t="str">
        <f t="shared" si="1"/>
        <v/>
      </c>
      <c r="AA9" s="9" t="str">
        <f t="shared" si="1"/>
        <v/>
      </c>
      <c r="AB9" s="9" t="str">
        <f t="shared" si="1"/>
        <v/>
      </c>
      <c r="AC9" s="9" t="str">
        <f t="shared" si="1"/>
        <v/>
      </c>
      <c r="AD9" s="9" t="str">
        <f t="shared" si="1"/>
        <v/>
      </c>
      <c r="AE9" s="9" t="str">
        <f t="shared" si="1"/>
        <v/>
      </c>
      <c r="AF9" s="9" t="str">
        <f t="shared" si="1"/>
        <v/>
      </c>
      <c r="AG9" s="9" t="str">
        <f t="shared" si="1"/>
        <v/>
      </c>
      <c r="AH9" s="9" t="str">
        <f t="shared" si="1"/>
        <v/>
      </c>
      <c r="AI9" s="9" t="str">
        <f t="shared" si="1"/>
        <v/>
      </c>
      <c r="AJ9" s="9" t="str">
        <f t="shared" si="1"/>
        <v/>
      </c>
      <c r="AK9" s="9" t="str">
        <f t="shared" si="1"/>
        <v/>
      </c>
      <c r="AL9" s="9" t="str">
        <f t="shared" si="1"/>
        <v/>
      </c>
      <c r="AM9" s="9" t="str">
        <f t="shared" si="1"/>
        <v/>
      </c>
      <c r="AN9" s="9" t="str">
        <f t="shared" si="1"/>
        <v/>
      </c>
      <c r="AO9" s="9" t="str">
        <f t="shared" si="1"/>
        <v/>
      </c>
      <c r="AP9" s="9" t="str">
        <f t="shared" si="1"/>
        <v/>
      </c>
      <c r="AQ9" s="9" t="str">
        <f t="shared" si="1"/>
        <v/>
      </c>
      <c r="AR9" s="9" t="str">
        <f t="shared" si="1"/>
        <v/>
      </c>
      <c r="AS9" s="9" t="str">
        <f t="shared" si="1"/>
        <v/>
      </c>
      <c r="AT9" s="9" t="str">
        <f t="shared" si="1"/>
        <v/>
      </c>
      <c r="AU9" s="9" t="str">
        <f t="shared" si="1"/>
        <v/>
      </c>
      <c r="AV9" s="9"/>
      <c r="AW9" s="9"/>
    </row>
    <row r="10" spans="1:49" x14ac:dyDescent="0.2">
      <c r="A10" s="3" t="s">
        <v>2</v>
      </c>
      <c r="B10" s="2"/>
      <c r="D10" s="57"/>
      <c r="E10" s="58"/>
      <c r="F10" s="2"/>
      <c r="G10" s="2"/>
      <c r="H10" s="59"/>
      <c r="I10" s="57"/>
      <c r="J10" s="2"/>
      <c r="K10" s="59"/>
      <c r="L10" s="2"/>
      <c r="M10" s="2"/>
      <c r="N10" s="4"/>
      <c r="O10" s="8"/>
      <c r="P10" s="29"/>
      <c r="Q10" s="8" t="str">
        <f>A10</f>
        <v>Appliances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</row>
    <row r="11" spans="1:49" x14ac:dyDescent="0.2">
      <c r="A11" s="2"/>
      <c r="B11" s="2" t="s">
        <v>66</v>
      </c>
      <c r="D11" s="60"/>
      <c r="E11" s="61"/>
      <c r="F11" s="62"/>
      <c r="G11" s="63">
        <f t="shared" ref="G11:G17" si="2">D11*F11</f>
        <v>0</v>
      </c>
      <c r="H11" s="64">
        <f>G11/'Project Info'!$C$16</f>
        <v>0</v>
      </c>
      <c r="I11" s="60"/>
      <c r="J11" s="76">
        <v>12</v>
      </c>
      <c r="K11" s="78">
        <v>1</v>
      </c>
      <c r="L11" s="126" t="str">
        <f>+'Data Collection'!BD6</f>
        <v/>
      </c>
      <c r="M11" s="77" t="str">
        <f>IFERROR(L11/J11,"")</f>
        <v/>
      </c>
      <c r="N11" s="4" t="str">
        <f t="shared" ref="N11:N17" si="3">IFERROR(J11-L11,"")</f>
        <v/>
      </c>
      <c r="O11" s="6" t="str">
        <f t="shared" ref="O11:O17" si="4">IF(I11="","",I11/J11)</f>
        <v/>
      </c>
      <c r="P11" s="29"/>
      <c r="Q11" s="53" t="str">
        <f t="shared" ref="Q11:Q17" si="5">B11</f>
        <v>Dishwasher</v>
      </c>
      <c r="R11" s="9" t="str">
        <f t="shared" ref="R11:AA20" si="6">IFERROR(IF($B11="","",IF(R$8&lt;($K11+1)/2,"",IF(MOD(((R$8+INT($K11-1)/2)-$N11),$J11)&lt;$K11,$I11/$K11,""))),"")</f>
        <v/>
      </c>
      <c r="S11" s="9" t="str">
        <f t="shared" si="6"/>
        <v/>
      </c>
      <c r="T11" s="9" t="str">
        <f t="shared" si="6"/>
        <v/>
      </c>
      <c r="U11" s="9" t="str">
        <f t="shared" si="6"/>
        <v/>
      </c>
      <c r="V11" s="9" t="str">
        <f t="shared" si="6"/>
        <v/>
      </c>
      <c r="W11" s="9" t="str">
        <f t="shared" si="6"/>
        <v/>
      </c>
      <c r="X11" s="9" t="str">
        <f t="shared" si="6"/>
        <v/>
      </c>
      <c r="Y11" s="9" t="str">
        <f t="shared" si="6"/>
        <v/>
      </c>
      <c r="Z11" s="9" t="str">
        <f t="shared" si="6"/>
        <v/>
      </c>
      <c r="AA11" s="9" t="str">
        <f t="shared" si="6"/>
        <v/>
      </c>
      <c r="AB11" s="9" t="str">
        <f t="shared" ref="AB11:AK20" si="7">IFERROR(IF($B11="","",IF(AB$8&lt;($K11+1)/2,"",IF(MOD(((AB$8+INT($K11-1)/2)-$N11),$J11)&lt;$K11,$I11/$K11,""))),"")</f>
        <v/>
      </c>
      <c r="AC11" s="9" t="str">
        <f t="shared" si="7"/>
        <v/>
      </c>
      <c r="AD11" s="9" t="str">
        <f t="shared" si="7"/>
        <v/>
      </c>
      <c r="AE11" s="9" t="str">
        <f t="shared" si="7"/>
        <v/>
      </c>
      <c r="AF11" s="9" t="str">
        <f t="shared" si="7"/>
        <v/>
      </c>
      <c r="AG11" s="9" t="str">
        <f t="shared" si="7"/>
        <v/>
      </c>
      <c r="AH11" s="9" t="str">
        <f t="shared" si="7"/>
        <v/>
      </c>
      <c r="AI11" s="9" t="str">
        <f t="shared" si="7"/>
        <v/>
      </c>
      <c r="AJ11" s="9" t="str">
        <f t="shared" si="7"/>
        <v/>
      </c>
      <c r="AK11" s="9" t="str">
        <f t="shared" si="7"/>
        <v/>
      </c>
      <c r="AL11" s="9" t="str">
        <f t="shared" ref="AL11:AU20" si="8">IFERROR(IF($B11="","",IF(AL$8&lt;($K11+1)/2,"",IF(MOD(((AL$8+INT($K11-1)/2)-$N11),$J11)&lt;$K11,$I11/$K11,""))),"")</f>
        <v/>
      </c>
      <c r="AM11" s="9" t="str">
        <f t="shared" si="8"/>
        <v/>
      </c>
      <c r="AN11" s="9" t="str">
        <f t="shared" si="8"/>
        <v/>
      </c>
      <c r="AO11" s="9" t="str">
        <f t="shared" si="8"/>
        <v/>
      </c>
      <c r="AP11" s="9" t="str">
        <f t="shared" si="8"/>
        <v/>
      </c>
      <c r="AQ11" s="9" t="str">
        <f t="shared" si="8"/>
        <v/>
      </c>
      <c r="AR11" s="9" t="str">
        <f t="shared" si="8"/>
        <v/>
      </c>
      <c r="AS11" s="9" t="str">
        <f t="shared" si="8"/>
        <v/>
      </c>
      <c r="AT11" s="9" t="str">
        <f t="shared" si="8"/>
        <v/>
      </c>
      <c r="AU11" s="9" t="str">
        <f t="shared" si="8"/>
        <v/>
      </c>
      <c r="AV11" s="9"/>
      <c r="AW11" s="9"/>
    </row>
    <row r="12" spans="1:49" x14ac:dyDescent="0.2">
      <c r="A12" s="2"/>
      <c r="B12" s="2" t="s">
        <v>67</v>
      </c>
      <c r="D12" s="60"/>
      <c r="E12" s="61"/>
      <c r="F12" s="62"/>
      <c r="G12" s="63">
        <f>D12*F12</f>
        <v>0</v>
      </c>
      <c r="H12" s="64">
        <f>G12/'Project Info'!$C$16</f>
        <v>0</v>
      </c>
      <c r="I12" s="60"/>
      <c r="J12" s="76">
        <v>12</v>
      </c>
      <c r="K12" s="78">
        <v>1</v>
      </c>
      <c r="L12" s="126" t="str">
        <f>+'Data Collection'!BD7</f>
        <v/>
      </c>
      <c r="M12" s="77" t="str">
        <f t="shared" ref="M12:M57" si="9">IFERROR(L12/J12,"")</f>
        <v/>
      </c>
      <c r="N12" s="4" t="str">
        <f t="shared" si="3"/>
        <v/>
      </c>
      <c r="O12" s="6" t="str">
        <f t="shared" si="4"/>
        <v/>
      </c>
      <c r="P12" s="29"/>
      <c r="Q12" s="53" t="str">
        <f t="shared" si="5"/>
        <v>Dryer</v>
      </c>
      <c r="R12" s="9" t="str">
        <f t="shared" si="6"/>
        <v/>
      </c>
      <c r="S12" s="9" t="str">
        <f t="shared" si="6"/>
        <v/>
      </c>
      <c r="T12" s="9" t="str">
        <f t="shared" si="6"/>
        <v/>
      </c>
      <c r="U12" s="9" t="str">
        <f t="shared" si="6"/>
        <v/>
      </c>
      <c r="V12" s="9" t="str">
        <f t="shared" si="6"/>
        <v/>
      </c>
      <c r="W12" s="9" t="str">
        <f t="shared" si="6"/>
        <v/>
      </c>
      <c r="X12" s="9" t="str">
        <f t="shared" si="6"/>
        <v/>
      </c>
      <c r="Y12" s="9" t="str">
        <f t="shared" si="6"/>
        <v/>
      </c>
      <c r="Z12" s="9" t="str">
        <f t="shared" si="6"/>
        <v/>
      </c>
      <c r="AA12" s="9" t="str">
        <f t="shared" si="6"/>
        <v/>
      </c>
      <c r="AB12" s="9" t="str">
        <f t="shared" si="7"/>
        <v/>
      </c>
      <c r="AC12" s="9" t="str">
        <f t="shared" si="7"/>
        <v/>
      </c>
      <c r="AD12" s="9" t="str">
        <f t="shared" si="7"/>
        <v/>
      </c>
      <c r="AE12" s="9" t="str">
        <f t="shared" si="7"/>
        <v/>
      </c>
      <c r="AF12" s="9" t="str">
        <f t="shared" si="7"/>
        <v/>
      </c>
      <c r="AG12" s="9" t="str">
        <f t="shared" si="7"/>
        <v/>
      </c>
      <c r="AH12" s="9" t="str">
        <f t="shared" si="7"/>
        <v/>
      </c>
      <c r="AI12" s="9" t="str">
        <f t="shared" si="7"/>
        <v/>
      </c>
      <c r="AJ12" s="9" t="str">
        <f t="shared" si="7"/>
        <v/>
      </c>
      <c r="AK12" s="9" t="str">
        <f t="shared" si="7"/>
        <v/>
      </c>
      <c r="AL12" s="9" t="str">
        <f t="shared" si="8"/>
        <v/>
      </c>
      <c r="AM12" s="9" t="str">
        <f t="shared" si="8"/>
        <v/>
      </c>
      <c r="AN12" s="9" t="str">
        <f t="shared" si="8"/>
        <v/>
      </c>
      <c r="AO12" s="9" t="str">
        <f t="shared" si="8"/>
        <v/>
      </c>
      <c r="AP12" s="9" t="str">
        <f t="shared" si="8"/>
        <v/>
      </c>
      <c r="AQ12" s="9" t="str">
        <f t="shared" si="8"/>
        <v/>
      </c>
      <c r="AR12" s="9" t="str">
        <f t="shared" si="8"/>
        <v/>
      </c>
      <c r="AS12" s="9" t="str">
        <f t="shared" si="8"/>
        <v/>
      </c>
      <c r="AT12" s="9" t="str">
        <f t="shared" si="8"/>
        <v/>
      </c>
      <c r="AU12" s="9" t="str">
        <f t="shared" si="8"/>
        <v/>
      </c>
    </row>
    <row r="13" spans="1:49" x14ac:dyDescent="0.2">
      <c r="A13" s="2"/>
      <c r="B13" s="2" t="s">
        <v>68</v>
      </c>
      <c r="D13" s="60"/>
      <c r="E13" s="61"/>
      <c r="F13" s="62"/>
      <c r="G13" s="63">
        <f>D13*F13</f>
        <v>0</v>
      </c>
      <c r="H13" s="64">
        <f>G13/'Project Info'!$C$16</f>
        <v>0</v>
      </c>
      <c r="I13" s="60"/>
      <c r="J13" s="76">
        <v>12</v>
      </c>
      <c r="K13" s="78">
        <v>1</v>
      </c>
      <c r="L13" s="126" t="str">
        <f>+'Data Collection'!BD8</f>
        <v/>
      </c>
      <c r="M13" s="77" t="str">
        <f t="shared" si="9"/>
        <v/>
      </c>
      <c r="N13" s="4" t="str">
        <f t="shared" si="3"/>
        <v/>
      </c>
      <c r="O13" s="6" t="str">
        <f t="shared" si="4"/>
        <v/>
      </c>
      <c r="P13" s="29"/>
      <c r="Q13" s="53" t="str">
        <f t="shared" si="5"/>
        <v>Washer</v>
      </c>
      <c r="R13" s="9" t="str">
        <f t="shared" si="6"/>
        <v/>
      </c>
      <c r="S13" s="9" t="str">
        <f t="shared" si="6"/>
        <v/>
      </c>
      <c r="T13" s="9" t="str">
        <f t="shared" si="6"/>
        <v/>
      </c>
      <c r="U13" s="9" t="str">
        <f t="shared" si="6"/>
        <v/>
      </c>
      <c r="V13" s="9" t="str">
        <f t="shared" si="6"/>
        <v/>
      </c>
      <c r="W13" s="9" t="str">
        <f t="shared" si="6"/>
        <v/>
      </c>
      <c r="X13" s="9" t="str">
        <f t="shared" si="6"/>
        <v/>
      </c>
      <c r="Y13" s="9" t="str">
        <f t="shared" si="6"/>
        <v/>
      </c>
      <c r="Z13" s="9" t="str">
        <f t="shared" si="6"/>
        <v/>
      </c>
      <c r="AA13" s="9" t="str">
        <f t="shared" si="6"/>
        <v/>
      </c>
      <c r="AB13" s="9" t="str">
        <f t="shared" si="7"/>
        <v/>
      </c>
      <c r="AC13" s="9" t="str">
        <f t="shared" si="7"/>
        <v/>
      </c>
      <c r="AD13" s="9" t="str">
        <f t="shared" si="7"/>
        <v/>
      </c>
      <c r="AE13" s="9" t="str">
        <f t="shared" si="7"/>
        <v/>
      </c>
      <c r="AF13" s="9" t="str">
        <f t="shared" si="7"/>
        <v/>
      </c>
      <c r="AG13" s="9" t="str">
        <f t="shared" si="7"/>
        <v/>
      </c>
      <c r="AH13" s="9" t="str">
        <f t="shared" si="7"/>
        <v/>
      </c>
      <c r="AI13" s="9" t="str">
        <f t="shared" si="7"/>
        <v/>
      </c>
      <c r="AJ13" s="9" t="str">
        <f t="shared" si="7"/>
        <v/>
      </c>
      <c r="AK13" s="9" t="str">
        <f t="shared" si="7"/>
        <v/>
      </c>
      <c r="AL13" s="9" t="str">
        <f t="shared" si="8"/>
        <v/>
      </c>
      <c r="AM13" s="9" t="str">
        <f t="shared" si="8"/>
        <v/>
      </c>
      <c r="AN13" s="9" t="str">
        <f t="shared" si="8"/>
        <v/>
      </c>
      <c r="AO13" s="9" t="str">
        <f t="shared" si="8"/>
        <v/>
      </c>
      <c r="AP13" s="9" t="str">
        <f t="shared" si="8"/>
        <v/>
      </c>
      <c r="AQ13" s="9" t="str">
        <f t="shared" si="8"/>
        <v/>
      </c>
      <c r="AR13" s="9" t="str">
        <f t="shared" si="8"/>
        <v/>
      </c>
      <c r="AS13" s="9" t="str">
        <f t="shared" si="8"/>
        <v/>
      </c>
      <c r="AT13" s="9" t="str">
        <f t="shared" si="8"/>
        <v/>
      </c>
      <c r="AU13" s="9" t="str">
        <f t="shared" si="8"/>
        <v/>
      </c>
    </row>
    <row r="14" spans="1:49" x14ac:dyDescent="0.2">
      <c r="A14" s="2"/>
      <c r="B14" s="2" t="s">
        <v>32</v>
      </c>
      <c r="D14" s="60"/>
      <c r="E14" s="61"/>
      <c r="F14" s="62"/>
      <c r="G14" s="63">
        <f t="shared" si="2"/>
        <v>0</v>
      </c>
      <c r="H14" s="64">
        <f>G14/'Project Info'!$C$16</f>
        <v>0</v>
      </c>
      <c r="I14" s="60"/>
      <c r="J14" s="76">
        <v>12</v>
      </c>
      <c r="K14" s="78">
        <v>1</v>
      </c>
      <c r="L14" s="126" t="str">
        <f>+'Data Collection'!BD9</f>
        <v/>
      </c>
      <c r="M14" s="77" t="str">
        <f t="shared" si="9"/>
        <v/>
      </c>
      <c r="N14" s="4" t="str">
        <f t="shared" si="3"/>
        <v/>
      </c>
      <c r="O14" s="6" t="str">
        <f t="shared" si="4"/>
        <v/>
      </c>
      <c r="P14" s="29"/>
      <c r="Q14" s="53" t="str">
        <f t="shared" si="5"/>
        <v>Range</v>
      </c>
      <c r="R14" s="9" t="str">
        <f t="shared" si="6"/>
        <v/>
      </c>
      <c r="S14" s="9" t="str">
        <f t="shared" si="6"/>
        <v/>
      </c>
      <c r="T14" s="9" t="str">
        <f t="shared" si="6"/>
        <v/>
      </c>
      <c r="U14" s="9" t="str">
        <f t="shared" si="6"/>
        <v/>
      </c>
      <c r="V14" s="9" t="str">
        <f t="shared" si="6"/>
        <v/>
      </c>
      <c r="W14" s="9" t="str">
        <f t="shared" si="6"/>
        <v/>
      </c>
      <c r="X14" s="9" t="str">
        <f t="shared" si="6"/>
        <v/>
      </c>
      <c r="Y14" s="9" t="str">
        <f t="shared" si="6"/>
        <v/>
      </c>
      <c r="Z14" s="9" t="str">
        <f t="shared" si="6"/>
        <v/>
      </c>
      <c r="AA14" s="9" t="str">
        <f t="shared" si="6"/>
        <v/>
      </c>
      <c r="AB14" s="9" t="str">
        <f t="shared" si="7"/>
        <v/>
      </c>
      <c r="AC14" s="9" t="str">
        <f t="shared" si="7"/>
        <v/>
      </c>
      <c r="AD14" s="9" t="str">
        <f t="shared" si="7"/>
        <v/>
      </c>
      <c r="AE14" s="9" t="str">
        <f t="shared" si="7"/>
        <v/>
      </c>
      <c r="AF14" s="9" t="str">
        <f t="shared" si="7"/>
        <v/>
      </c>
      <c r="AG14" s="9" t="str">
        <f t="shared" si="7"/>
        <v/>
      </c>
      <c r="AH14" s="9" t="str">
        <f t="shared" si="7"/>
        <v/>
      </c>
      <c r="AI14" s="9" t="str">
        <f t="shared" si="7"/>
        <v/>
      </c>
      <c r="AJ14" s="9" t="str">
        <f t="shared" si="7"/>
        <v/>
      </c>
      <c r="AK14" s="9" t="str">
        <f t="shared" si="7"/>
        <v/>
      </c>
      <c r="AL14" s="9" t="str">
        <f t="shared" si="8"/>
        <v/>
      </c>
      <c r="AM14" s="9" t="str">
        <f t="shared" si="8"/>
        <v/>
      </c>
      <c r="AN14" s="9" t="str">
        <f t="shared" si="8"/>
        <v/>
      </c>
      <c r="AO14" s="9" t="str">
        <f t="shared" si="8"/>
        <v/>
      </c>
      <c r="AP14" s="9" t="str">
        <f t="shared" si="8"/>
        <v/>
      </c>
      <c r="AQ14" s="9" t="str">
        <f t="shared" si="8"/>
        <v/>
      </c>
      <c r="AR14" s="9" t="str">
        <f t="shared" si="8"/>
        <v/>
      </c>
      <c r="AS14" s="9" t="str">
        <f t="shared" si="8"/>
        <v/>
      </c>
      <c r="AT14" s="9" t="str">
        <f t="shared" si="8"/>
        <v/>
      </c>
      <c r="AU14" s="9" t="str">
        <f t="shared" si="8"/>
        <v/>
      </c>
    </row>
    <row r="15" spans="1:49" x14ac:dyDescent="0.2">
      <c r="A15" s="2"/>
      <c r="B15" s="2" t="s">
        <v>3</v>
      </c>
      <c r="D15" s="60"/>
      <c r="E15" s="61"/>
      <c r="F15" s="62"/>
      <c r="G15" s="63">
        <f t="shared" si="2"/>
        <v>0</v>
      </c>
      <c r="H15" s="64">
        <f>G15/'Project Info'!$C$16</f>
        <v>0</v>
      </c>
      <c r="I15" s="60"/>
      <c r="J15" s="76">
        <v>18</v>
      </c>
      <c r="K15" s="78">
        <v>1</v>
      </c>
      <c r="L15" s="126" t="str">
        <f>+'Data Collection'!BD10</f>
        <v/>
      </c>
      <c r="M15" s="77" t="str">
        <f t="shared" si="9"/>
        <v/>
      </c>
      <c r="N15" s="4" t="str">
        <f t="shared" si="3"/>
        <v/>
      </c>
      <c r="O15" s="6" t="str">
        <f t="shared" si="4"/>
        <v/>
      </c>
      <c r="P15" s="29"/>
      <c r="Q15" s="53" t="str">
        <f t="shared" si="5"/>
        <v>Range Hood</v>
      </c>
      <c r="R15" s="9" t="str">
        <f t="shared" si="6"/>
        <v/>
      </c>
      <c r="S15" s="9" t="str">
        <f t="shared" si="6"/>
        <v/>
      </c>
      <c r="T15" s="9" t="str">
        <f t="shared" si="6"/>
        <v/>
      </c>
      <c r="U15" s="9" t="str">
        <f t="shared" si="6"/>
        <v/>
      </c>
      <c r="V15" s="9" t="str">
        <f t="shared" si="6"/>
        <v/>
      </c>
      <c r="W15" s="9" t="str">
        <f t="shared" si="6"/>
        <v/>
      </c>
      <c r="X15" s="9" t="str">
        <f t="shared" si="6"/>
        <v/>
      </c>
      <c r="Y15" s="9" t="str">
        <f t="shared" si="6"/>
        <v/>
      </c>
      <c r="Z15" s="9" t="str">
        <f t="shared" si="6"/>
        <v/>
      </c>
      <c r="AA15" s="9" t="str">
        <f t="shared" si="6"/>
        <v/>
      </c>
      <c r="AB15" s="9" t="str">
        <f t="shared" si="7"/>
        <v/>
      </c>
      <c r="AC15" s="9" t="str">
        <f t="shared" si="7"/>
        <v/>
      </c>
      <c r="AD15" s="9" t="str">
        <f t="shared" si="7"/>
        <v/>
      </c>
      <c r="AE15" s="9" t="str">
        <f t="shared" si="7"/>
        <v/>
      </c>
      <c r="AF15" s="9" t="str">
        <f t="shared" si="7"/>
        <v/>
      </c>
      <c r="AG15" s="9" t="str">
        <f t="shared" si="7"/>
        <v/>
      </c>
      <c r="AH15" s="9" t="str">
        <f t="shared" si="7"/>
        <v/>
      </c>
      <c r="AI15" s="9" t="str">
        <f t="shared" si="7"/>
        <v/>
      </c>
      <c r="AJ15" s="9" t="str">
        <f t="shared" si="7"/>
        <v/>
      </c>
      <c r="AK15" s="9" t="str">
        <f t="shared" si="7"/>
        <v/>
      </c>
      <c r="AL15" s="9" t="str">
        <f t="shared" si="8"/>
        <v/>
      </c>
      <c r="AM15" s="9" t="str">
        <f t="shared" si="8"/>
        <v/>
      </c>
      <c r="AN15" s="9" t="str">
        <f t="shared" si="8"/>
        <v/>
      </c>
      <c r="AO15" s="9" t="str">
        <f t="shared" si="8"/>
        <v/>
      </c>
      <c r="AP15" s="9" t="str">
        <f t="shared" si="8"/>
        <v/>
      </c>
      <c r="AQ15" s="9" t="str">
        <f t="shared" si="8"/>
        <v/>
      </c>
      <c r="AR15" s="9" t="str">
        <f t="shared" si="8"/>
        <v/>
      </c>
      <c r="AS15" s="9" t="str">
        <f t="shared" si="8"/>
        <v/>
      </c>
      <c r="AT15" s="9" t="str">
        <f t="shared" si="8"/>
        <v/>
      </c>
      <c r="AU15" s="9" t="str">
        <f t="shared" si="8"/>
        <v/>
      </c>
    </row>
    <row r="16" spans="1:49" x14ac:dyDescent="0.2">
      <c r="A16" s="2"/>
      <c r="B16" s="2" t="s">
        <v>33</v>
      </c>
      <c r="D16" s="60"/>
      <c r="E16" s="61"/>
      <c r="F16" s="62"/>
      <c r="G16" s="63">
        <f t="shared" si="2"/>
        <v>0</v>
      </c>
      <c r="H16" s="64">
        <f>G16/'Project Info'!$C$16</f>
        <v>0</v>
      </c>
      <c r="I16" s="60"/>
      <c r="J16" s="76">
        <v>15</v>
      </c>
      <c r="K16" s="78">
        <v>1</v>
      </c>
      <c r="L16" s="126" t="str">
        <f>+'Data Collection'!BD11</f>
        <v/>
      </c>
      <c r="M16" s="77" t="str">
        <f t="shared" si="9"/>
        <v/>
      </c>
      <c r="N16" s="4" t="str">
        <f t="shared" si="3"/>
        <v/>
      </c>
      <c r="O16" s="6" t="str">
        <f t="shared" si="4"/>
        <v/>
      </c>
      <c r="P16" s="29"/>
      <c r="Q16" s="53" t="str">
        <f t="shared" si="5"/>
        <v>Refrigerator</v>
      </c>
      <c r="R16" s="9" t="str">
        <f t="shared" si="6"/>
        <v/>
      </c>
      <c r="S16" s="9" t="str">
        <f t="shared" si="6"/>
        <v/>
      </c>
      <c r="T16" s="9" t="str">
        <f t="shared" si="6"/>
        <v/>
      </c>
      <c r="U16" s="9" t="str">
        <f t="shared" si="6"/>
        <v/>
      </c>
      <c r="V16" s="9" t="str">
        <f t="shared" si="6"/>
        <v/>
      </c>
      <c r="W16" s="9" t="str">
        <f t="shared" si="6"/>
        <v/>
      </c>
      <c r="X16" s="9" t="str">
        <f t="shared" si="6"/>
        <v/>
      </c>
      <c r="Y16" s="9" t="str">
        <f t="shared" si="6"/>
        <v/>
      </c>
      <c r="Z16" s="9" t="str">
        <f t="shared" si="6"/>
        <v/>
      </c>
      <c r="AA16" s="9" t="str">
        <f t="shared" si="6"/>
        <v/>
      </c>
      <c r="AB16" s="9" t="str">
        <f t="shared" si="7"/>
        <v/>
      </c>
      <c r="AC16" s="9" t="str">
        <f t="shared" si="7"/>
        <v/>
      </c>
      <c r="AD16" s="9" t="str">
        <f t="shared" si="7"/>
        <v/>
      </c>
      <c r="AE16" s="9" t="str">
        <f t="shared" si="7"/>
        <v/>
      </c>
      <c r="AF16" s="9" t="str">
        <f t="shared" si="7"/>
        <v/>
      </c>
      <c r="AG16" s="9" t="str">
        <f t="shared" si="7"/>
        <v/>
      </c>
      <c r="AH16" s="9" t="str">
        <f t="shared" si="7"/>
        <v/>
      </c>
      <c r="AI16" s="9" t="str">
        <f t="shared" si="7"/>
        <v/>
      </c>
      <c r="AJ16" s="9" t="str">
        <f t="shared" si="7"/>
        <v/>
      </c>
      <c r="AK16" s="9" t="str">
        <f t="shared" si="7"/>
        <v/>
      </c>
      <c r="AL16" s="9" t="str">
        <f t="shared" si="8"/>
        <v/>
      </c>
      <c r="AM16" s="9" t="str">
        <f t="shared" si="8"/>
        <v/>
      </c>
      <c r="AN16" s="9" t="str">
        <f t="shared" si="8"/>
        <v/>
      </c>
      <c r="AO16" s="9" t="str">
        <f t="shared" si="8"/>
        <v/>
      </c>
      <c r="AP16" s="9" t="str">
        <f t="shared" si="8"/>
        <v/>
      </c>
      <c r="AQ16" s="9" t="str">
        <f t="shared" si="8"/>
        <v/>
      </c>
      <c r="AR16" s="9" t="str">
        <f t="shared" si="8"/>
        <v/>
      </c>
      <c r="AS16" s="9" t="str">
        <f t="shared" si="8"/>
        <v/>
      </c>
      <c r="AT16" s="9" t="str">
        <f t="shared" si="8"/>
        <v/>
      </c>
      <c r="AU16" s="9" t="str">
        <f t="shared" si="8"/>
        <v/>
      </c>
    </row>
    <row r="17" spans="1:47" x14ac:dyDescent="0.2">
      <c r="A17" s="2"/>
      <c r="B17" s="2" t="s">
        <v>34</v>
      </c>
      <c r="D17" s="60"/>
      <c r="E17" s="61"/>
      <c r="F17" s="62"/>
      <c r="G17" s="63">
        <f t="shared" si="2"/>
        <v>0</v>
      </c>
      <c r="H17" s="64">
        <f>G17/'Project Info'!$C$16</f>
        <v>0</v>
      </c>
      <c r="I17" s="60"/>
      <c r="J17" s="76">
        <v>12</v>
      </c>
      <c r="K17" s="78">
        <v>1</v>
      </c>
      <c r="L17" s="126" t="str">
        <f>+'Data Collection'!BD12</f>
        <v/>
      </c>
      <c r="M17" s="77" t="str">
        <f t="shared" si="9"/>
        <v/>
      </c>
      <c r="N17" s="4" t="str">
        <f t="shared" si="3"/>
        <v/>
      </c>
      <c r="O17" s="6" t="str">
        <f t="shared" si="4"/>
        <v/>
      </c>
      <c r="P17" s="29"/>
      <c r="Q17" s="53" t="str">
        <f t="shared" si="5"/>
        <v>Water Heater</v>
      </c>
      <c r="R17" s="9" t="str">
        <f t="shared" si="6"/>
        <v/>
      </c>
      <c r="S17" s="9" t="str">
        <f t="shared" si="6"/>
        <v/>
      </c>
      <c r="T17" s="9" t="str">
        <f t="shared" si="6"/>
        <v/>
      </c>
      <c r="U17" s="9" t="str">
        <f t="shared" si="6"/>
        <v/>
      </c>
      <c r="V17" s="9" t="str">
        <f t="shared" si="6"/>
        <v/>
      </c>
      <c r="W17" s="9" t="str">
        <f t="shared" si="6"/>
        <v/>
      </c>
      <c r="X17" s="9" t="str">
        <f t="shared" si="6"/>
        <v/>
      </c>
      <c r="Y17" s="9" t="str">
        <f t="shared" si="6"/>
        <v/>
      </c>
      <c r="Z17" s="9" t="str">
        <f t="shared" si="6"/>
        <v/>
      </c>
      <c r="AA17" s="9" t="str">
        <f t="shared" si="6"/>
        <v/>
      </c>
      <c r="AB17" s="9" t="str">
        <f t="shared" si="7"/>
        <v/>
      </c>
      <c r="AC17" s="9" t="str">
        <f t="shared" si="7"/>
        <v/>
      </c>
      <c r="AD17" s="9" t="str">
        <f t="shared" si="7"/>
        <v/>
      </c>
      <c r="AE17" s="9" t="str">
        <f t="shared" si="7"/>
        <v/>
      </c>
      <c r="AF17" s="9" t="str">
        <f t="shared" si="7"/>
        <v/>
      </c>
      <c r="AG17" s="9" t="str">
        <f t="shared" si="7"/>
        <v/>
      </c>
      <c r="AH17" s="9" t="str">
        <f t="shared" si="7"/>
        <v/>
      </c>
      <c r="AI17" s="9" t="str">
        <f t="shared" si="7"/>
        <v/>
      </c>
      <c r="AJ17" s="9" t="str">
        <f t="shared" si="7"/>
        <v/>
      </c>
      <c r="AK17" s="9" t="str">
        <f t="shared" si="7"/>
        <v/>
      </c>
      <c r="AL17" s="9" t="str">
        <f t="shared" si="8"/>
        <v/>
      </c>
      <c r="AM17" s="9" t="str">
        <f t="shared" si="8"/>
        <v/>
      </c>
      <c r="AN17" s="9" t="str">
        <f t="shared" si="8"/>
        <v/>
      </c>
      <c r="AO17" s="9" t="str">
        <f t="shared" si="8"/>
        <v/>
      </c>
      <c r="AP17" s="9" t="str">
        <f t="shared" si="8"/>
        <v/>
      </c>
      <c r="AQ17" s="9" t="str">
        <f t="shared" si="8"/>
        <v/>
      </c>
      <c r="AR17" s="9" t="str">
        <f t="shared" si="8"/>
        <v/>
      </c>
      <c r="AS17" s="9" t="str">
        <f t="shared" si="8"/>
        <v/>
      </c>
      <c r="AT17" s="9" t="str">
        <f t="shared" si="8"/>
        <v/>
      </c>
      <c r="AU17" s="9" t="str">
        <f t="shared" si="8"/>
        <v/>
      </c>
    </row>
    <row r="18" spans="1:47" x14ac:dyDescent="0.2">
      <c r="A18" s="3" t="s">
        <v>35</v>
      </c>
      <c r="B18" s="50"/>
      <c r="C18" s="49"/>
      <c r="D18" s="65"/>
      <c r="E18" s="66"/>
      <c r="F18" s="67"/>
      <c r="G18" s="63"/>
      <c r="H18" s="64"/>
      <c r="I18" s="65"/>
      <c r="J18" s="50"/>
      <c r="K18" s="79"/>
      <c r="L18" s="126"/>
      <c r="M18" s="77"/>
      <c r="N18" s="4"/>
      <c r="O18" s="6"/>
      <c r="P18" s="29"/>
      <c r="Q18" s="8" t="str">
        <f>A18</f>
        <v>Interiors</v>
      </c>
      <c r="R18" s="9" t="str">
        <f t="shared" si="6"/>
        <v/>
      </c>
      <c r="S18" s="9" t="str">
        <f t="shared" si="6"/>
        <v/>
      </c>
      <c r="T18" s="9" t="str">
        <f t="shared" si="6"/>
        <v/>
      </c>
      <c r="U18" s="9" t="str">
        <f t="shared" si="6"/>
        <v/>
      </c>
      <c r="V18" s="9" t="str">
        <f t="shared" si="6"/>
        <v/>
      </c>
      <c r="W18" s="9" t="str">
        <f t="shared" si="6"/>
        <v/>
      </c>
      <c r="X18" s="9" t="str">
        <f t="shared" si="6"/>
        <v/>
      </c>
      <c r="Y18" s="9" t="str">
        <f t="shared" si="6"/>
        <v/>
      </c>
      <c r="Z18" s="9" t="str">
        <f t="shared" si="6"/>
        <v/>
      </c>
      <c r="AA18" s="9" t="str">
        <f t="shared" si="6"/>
        <v/>
      </c>
      <c r="AB18" s="9" t="str">
        <f t="shared" si="7"/>
        <v/>
      </c>
      <c r="AC18" s="9" t="str">
        <f t="shared" si="7"/>
        <v/>
      </c>
      <c r="AD18" s="9" t="str">
        <f t="shared" si="7"/>
        <v/>
      </c>
      <c r="AE18" s="9" t="str">
        <f t="shared" si="7"/>
        <v/>
      </c>
      <c r="AF18" s="9" t="str">
        <f t="shared" si="7"/>
        <v/>
      </c>
      <c r="AG18" s="9" t="str">
        <f t="shared" si="7"/>
        <v/>
      </c>
      <c r="AH18" s="9" t="str">
        <f t="shared" si="7"/>
        <v/>
      </c>
      <c r="AI18" s="9" t="str">
        <f t="shared" si="7"/>
        <v/>
      </c>
      <c r="AJ18" s="9" t="str">
        <f t="shared" si="7"/>
        <v/>
      </c>
      <c r="AK18" s="9" t="str">
        <f t="shared" si="7"/>
        <v/>
      </c>
      <c r="AL18" s="9" t="str">
        <f t="shared" si="8"/>
        <v/>
      </c>
      <c r="AM18" s="9" t="str">
        <f t="shared" si="8"/>
        <v/>
      </c>
      <c r="AN18" s="9" t="str">
        <f t="shared" si="8"/>
        <v/>
      </c>
      <c r="AO18" s="9" t="str">
        <f t="shared" si="8"/>
        <v/>
      </c>
      <c r="AP18" s="9" t="str">
        <f t="shared" si="8"/>
        <v/>
      </c>
      <c r="AQ18" s="9" t="str">
        <f t="shared" si="8"/>
        <v/>
      </c>
      <c r="AR18" s="9" t="str">
        <f t="shared" si="8"/>
        <v/>
      </c>
      <c r="AS18" s="9" t="str">
        <f t="shared" si="8"/>
        <v/>
      </c>
      <c r="AT18" s="9" t="str">
        <f t="shared" si="8"/>
        <v/>
      </c>
      <c r="AU18" s="9" t="str">
        <f t="shared" si="8"/>
        <v/>
      </c>
    </row>
    <row r="19" spans="1:47" x14ac:dyDescent="0.2">
      <c r="A19" s="12"/>
      <c r="B19" t="s">
        <v>36</v>
      </c>
      <c r="D19" s="60"/>
      <c r="E19" s="61"/>
      <c r="F19" s="62"/>
      <c r="G19" s="63">
        <f t="shared" ref="G19:G24" si="10">D19*F19</f>
        <v>0</v>
      </c>
      <c r="H19" s="64">
        <f>G19/'Project Info'!$C$16</f>
        <v>0</v>
      </c>
      <c r="I19" s="60"/>
      <c r="J19" s="76">
        <v>7</v>
      </c>
      <c r="K19" s="78">
        <v>1</v>
      </c>
      <c r="L19" s="126" t="str">
        <f>+'Data Collection'!BD14</f>
        <v/>
      </c>
      <c r="M19" s="77" t="str">
        <f t="shared" si="9"/>
        <v/>
      </c>
      <c r="N19" s="4" t="str">
        <f t="shared" ref="N19:N37" si="11">IFERROR(J19-L19,"")</f>
        <v/>
      </c>
      <c r="O19" s="6" t="str">
        <f t="shared" ref="O19:O37" si="12">IF(I19="","",I19/J19)</f>
        <v/>
      </c>
      <c r="P19" s="29"/>
      <c r="Q19" s="53" t="str">
        <f t="shared" ref="Q19:Q37" si="13">B19</f>
        <v>Carpet</v>
      </c>
      <c r="R19" s="9" t="str">
        <f t="shared" si="6"/>
        <v/>
      </c>
      <c r="S19" s="9" t="str">
        <f t="shared" si="6"/>
        <v/>
      </c>
      <c r="T19" s="9" t="str">
        <f t="shared" si="6"/>
        <v/>
      </c>
      <c r="U19" s="9" t="str">
        <f t="shared" si="6"/>
        <v/>
      </c>
      <c r="V19" s="9" t="str">
        <f t="shared" si="6"/>
        <v/>
      </c>
      <c r="W19" s="9" t="str">
        <f t="shared" si="6"/>
        <v/>
      </c>
      <c r="X19" s="9" t="str">
        <f t="shared" si="6"/>
        <v/>
      </c>
      <c r="Y19" s="9" t="str">
        <f t="shared" si="6"/>
        <v/>
      </c>
      <c r="Z19" s="9" t="str">
        <f t="shared" si="6"/>
        <v/>
      </c>
      <c r="AA19" s="9" t="str">
        <f t="shared" si="6"/>
        <v/>
      </c>
      <c r="AB19" s="9" t="str">
        <f t="shared" si="7"/>
        <v/>
      </c>
      <c r="AC19" s="9" t="str">
        <f t="shared" si="7"/>
        <v/>
      </c>
      <c r="AD19" s="9" t="str">
        <f t="shared" si="7"/>
        <v/>
      </c>
      <c r="AE19" s="9" t="str">
        <f t="shared" si="7"/>
        <v/>
      </c>
      <c r="AF19" s="9" t="str">
        <f t="shared" si="7"/>
        <v/>
      </c>
      <c r="AG19" s="9" t="str">
        <f t="shared" si="7"/>
        <v/>
      </c>
      <c r="AH19" s="9" t="str">
        <f t="shared" si="7"/>
        <v/>
      </c>
      <c r="AI19" s="9" t="str">
        <f t="shared" si="7"/>
        <v/>
      </c>
      <c r="AJ19" s="9" t="str">
        <f t="shared" si="7"/>
        <v/>
      </c>
      <c r="AK19" s="9" t="str">
        <f t="shared" si="7"/>
        <v/>
      </c>
      <c r="AL19" s="9" t="str">
        <f t="shared" si="8"/>
        <v/>
      </c>
      <c r="AM19" s="9" t="str">
        <f t="shared" si="8"/>
        <v/>
      </c>
      <c r="AN19" s="9" t="str">
        <f t="shared" si="8"/>
        <v/>
      </c>
      <c r="AO19" s="9" t="str">
        <f t="shared" si="8"/>
        <v/>
      </c>
      <c r="AP19" s="9" t="str">
        <f t="shared" si="8"/>
        <v/>
      </c>
      <c r="AQ19" s="9" t="str">
        <f t="shared" si="8"/>
        <v/>
      </c>
      <c r="AR19" s="9" t="str">
        <f t="shared" si="8"/>
        <v/>
      </c>
      <c r="AS19" s="9" t="str">
        <f t="shared" si="8"/>
        <v/>
      </c>
      <c r="AT19" s="9" t="str">
        <f t="shared" si="8"/>
        <v/>
      </c>
      <c r="AU19" s="9" t="str">
        <f t="shared" si="8"/>
        <v/>
      </c>
    </row>
    <row r="20" spans="1:47" x14ac:dyDescent="0.2">
      <c r="B20" t="s">
        <v>37</v>
      </c>
      <c r="D20" s="60"/>
      <c r="E20" s="61"/>
      <c r="F20" s="62"/>
      <c r="G20" s="63">
        <f t="shared" si="10"/>
        <v>0</v>
      </c>
      <c r="H20" s="64">
        <f>G20/'Project Info'!$C$16</f>
        <v>0</v>
      </c>
      <c r="I20" s="60"/>
      <c r="J20" s="76">
        <v>12</v>
      </c>
      <c r="K20" s="78">
        <v>1</v>
      </c>
      <c r="L20" s="126" t="str">
        <f>+'Data Collection'!BD15</f>
        <v/>
      </c>
      <c r="M20" s="77" t="str">
        <f t="shared" si="9"/>
        <v/>
      </c>
      <c r="N20" s="4" t="str">
        <f t="shared" si="11"/>
        <v/>
      </c>
      <c r="O20" s="6" t="str">
        <f t="shared" si="12"/>
        <v/>
      </c>
      <c r="P20" s="29"/>
      <c r="Q20" s="53" t="str">
        <f t="shared" si="13"/>
        <v>Vinyl</v>
      </c>
      <c r="R20" s="9" t="str">
        <f t="shared" si="6"/>
        <v/>
      </c>
      <c r="S20" s="9" t="str">
        <f t="shared" si="6"/>
        <v/>
      </c>
      <c r="T20" s="9" t="str">
        <f t="shared" si="6"/>
        <v/>
      </c>
      <c r="U20" s="9" t="str">
        <f t="shared" si="6"/>
        <v/>
      </c>
      <c r="V20" s="9" t="str">
        <f t="shared" si="6"/>
        <v/>
      </c>
      <c r="W20" s="9" t="str">
        <f t="shared" si="6"/>
        <v/>
      </c>
      <c r="X20" s="9" t="str">
        <f t="shared" si="6"/>
        <v/>
      </c>
      <c r="Y20" s="9" t="str">
        <f t="shared" si="6"/>
        <v/>
      </c>
      <c r="Z20" s="9" t="str">
        <f t="shared" si="6"/>
        <v/>
      </c>
      <c r="AA20" s="9" t="str">
        <f t="shared" si="6"/>
        <v/>
      </c>
      <c r="AB20" s="9" t="str">
        <f t="shared" si="7"/>
        <v/>
      </c>
      <c r="AC20" s="9" t="str">
        <f t="shared" si="7"/>
        <v/>
      </c>
      <c r="AD20" s="9" t="str">
        <f t="shared" si="7"/>
        <v/>
      </c>
      <c r="AE20" s="9" t="str">
        <f t="shared" si="7"/>
        <v/>
      </c>
      <c r="AF20" s="9" t="str">
        <f t="shared" si="7"/>
        <v/>
      </c>
      <c r="AG20" s="9" t="str">
        <f t="shared" si="7"/>
        <v/>
      </c>
      <c r="AH20" s="9" t="str">
        <f t="shared" si="7"/>
        <v/>
      </c>
      <c r="AI20" s="9" t="str">
        <f t="shared" si="7"/>
        <v/>
      </c>
      <c r="AJ20" s="9" t="str">
        <f t="shared" si="7"/>
        <v/>
      </c>
      <c r="AK20" s="9" t="str">
        <f t="shared" si="7"/>
        <v/>
      </c>
      <c r="AL20" s="9" t="str">
        <f t="shared" si="8"/>
        <v/>
      </c>
      <c r="AM20" s="9" t="str">
        <f t="shared" si="8"/>
        <v/>
      </c>
      <c r="AN20" s="9" t="str">
        <f t="shared" si="8"/>
        <v/>
      </c>
      <c r="AO20" s="9" t="str">
        <f t="shared" si="8"/>
        <v/>
      </c>
      <c r="AP20" s="9" t="str">
        <f t="shared" si="8"/>
        <v/>
      </c>
      <c r="AQ20" s="9" t="str">
        <f t="shared" si="8"/>
        <v/>
      </c>
      <c r="AR20" s="9" t="str">
        <f t="shared" si="8"/>
        <v/>
      </c>
      <c r="AS20" s="9" t="str">
        <f t="shared" si="8"/>
        <v/>
      </c>
      <c r="AT20" s="9" t="str">
        <f t="shared" si="8"/>
        <v/>
      </c>
      <c r="AU20" s="9" t="str">
        <f t="shared" si="8"/>
        <v/>
      </c>
    </row>
    <row r="21" spans="1:47" x14ac:dyDescent="0.2">
      <c r="B21" t="s">
        <v>38</v>
      </c>
      <c r="D21" s="60"/>
      <c r="E21" s="61"/>
      <c r="F21" s="62"/>
      <c r="G21" s="63">
        <f t="shared" si="10"/>
        <v>0</v>
      </c>
      <c r="H21" s="64">
        <f>G21/'Project Info'!$C$16</f>
        <v>0</v>
      </c>
      <c r="I21" s="60"/>
      <c r="J21" s="76">
        <v>25</v>
      </c>
      <c r="K21" s="78">
        <v>1</v>
      </c>
      <c r="L21" s="126" t="str">
        <f>+'Data Collection'!BD16</f>
        <v/>
      </c>
      <c r="M21" s="77" t="str">
        <f t="shared" si="9"/>
        <v/>
      </c>
      <c r="N21" s="4" t="str">
        <f t="shared" si="11"/>
        <v/>
      </c>
      <c r="O21" s="6" t="str">
        <f t="shared" si="12"/>
        <v/>
      </c>
      <c r="P21" s="29"/>
      <c r="Q21" s="53" t="str">
        <f t="shared" si="13"/>
        <v>Bath cabinets</v>
      </c>
      <c r="R21" s="9" t="str">
        <f t="shared" ref="R21:AA30" si="14">IFERROR(IF($B21="","",IF(R$8&lt;($K21+1)/2,"",IF(MOD(((R$8+INT($K21-1)/2)-$N21),$J21)&lt;$K21,$I21/$K21,""))),"")</f>
        <v/>
      </c>
      <c r="S21" s="9" t="str">
        <f t="shared" si="14"/>
        <v/>
      </c>
      <c r="T21" s="9" t="str">
        <f t="shared" si="14"/>
        <v/>
      </c>
      <c r="U21" s="9" t="str">
        <f t="shared" si="14"/>
        <v/>
      </c>
      <c r="V21" s="9" t="str">
        <f t="shared" si="14"/>
        <v/>
      </c>
      <c r="W21" s="9" t="str">
        <f t="shared" si="14"/>
        <v/>
      </c>
      <c r="X21" s="9" t="str">
        <f t="shared" si="14"/>
        <v/>
      </c>
      <c r="Y21" s="9" t="str">
        <f t="shared" si="14"/>
        <v/>
      </c>
      <c r="Z21" s="9" t="str">
        <f t="shared" si="14"/>
        <v/>
      </c>
      <c r="AA21" s="9" t="str">
        <f t="shared" si="14"/>
        <v/>
      </c>
      <c r="AB21" s="9" t="str">
        <f t="shared" ref="AB21:AK30" si="15">IFERROR(IF($B21="","",IF(AB$8&lt;($K21+1)/2,"",IF(MOD(((AB$8+INT($K21-1)/2)-$N21),$J21)&lt;$K21,$I21/$K21,""))),"")</f>
        <v/>
      </c>
      <c r="AC21" s="9" t="str">
        <f t="shared" si="15"/>
        <v/>
      </c>
      <c r="AD21" s="9" t="str">
        <f t="shared" si="15"/>
        <v/>
      </c>
      <c r="AE21" s="9" t="str">
        <f t="shared" si="15"/>
        <v/>
      </c>
      <c r="AF21" s="9" t="str">
        <f t="shared" si="15"/>
        <v/>
      </c>
      <c r="AG21" s="9" t="str">
        <f t="shared" si="15"/>
        <v/>
      </c>
      <c r="AH21" s="9" t="str">
        <f t="shared" si="15"/>
        <v/>
      </c>
      <c r="AI21" s="9" t="str">
        <f t="shared" si="15"/>
        <v/>
      </c>
      <c r="AJ21" s="9" t="str">
        <f t="shared" si="15"/>
        <v/>
      </c>
      <c r="AK21" s="9" t="str">
        <f t="shared" si="15"/>
        <v/>
      </c>
      <c r="AL21" s="9" t="str">
        <f t="shared" ref="AL21:AU30" si="16">IFERROR(IF($B21="","",IF(AL$8&lt;($K21+1)/2,"",IF(MOD(((AL$8+INT($K21-1)/2)-$N21),$J21)&lt;$K21,$I21/$K21,""))),"")</f>
        <v/>
      </c>
      <c r="AM21" s="9" t="str">
        <f t="shared" si="16"/>
        <v/>
      </c>
      <c r="AN21" s="9" t="str">
        <f t="shared" si="16"/>
        <v/>
      </c>
      <c r="AO21" s="9" t="str">
        <f t="shared" si="16"/>
        <v/>
      </c>
      <c r="AP21" s="9" t="str">
        <f t="shared" si="16"/>
        <v/>
      </c>
      <c r="AQ21" s="9" t="str">
        <f t="shared" si="16"/>
        <v/>
      </c>
      <c r="AR21" s="9" t="str">
        <f t="shared" si="16"/>
        <v/>
      </c>
      <c r="AS21" s="9" t="str">
        <f t="shared" si="16"/>
        <v/>
      </c>
      <c r="AT21" s="9" t="str">
        <f t="shared" si="16"/>
        <v/>
      </c>
      <c r="AU21" s="9" t="str">
        <f t="shared" si="16"/>
        <v/>
      </c>
    </row>
    <row r="22" spans="1:47" x14ac:dyDescent="0.2">
      <c r="B22" t="s">
        <v>39</v>
      </c>
      <c r="D22" s="60"/>
      <c r="E22" s="61"/>
      <c r="F22" s="62"/>
      <c r="G22" s="63">
        <f t="shared" si="10"/>
        <v>0</v>
      </c>
      <c r="H22" s="64">
        <f>G22/'Project Info'!$C$16</f>
        <v>0</v>
      </c>
      <c r="I22" s="60"/>
      <c r="J22" s="76">
        <v>17</v>
      </c>
      <c r="K22" s="78">
        <v>1</v>
      </c>
      <c r="L22" s="126" t="str">
        <f>+'Data Collection'!BD17</f>
        <v/>
      </c>
      <c r="M22" s="77" t="str">
        <f t="shared" si="9"/>
        <v/>
      </c>
      <c r="N22" s="4" t="str">
        <f t="shared" si="11"/>
        <v/>
      </c>
      <c r="O22" s="6" t="str">
        <f t="shared" si="12"/>
        <v/>
      </c>
      <c r="P22" s="29"/>
      <c r="Q22" s="53" t="str">
        <f t="shared" si="13"/>
        <v>Bath countertops</v>
      </c>
      <c r="R22" s="9" t="str">
        <f t="shared" si="14"/>
        <v/>
      </c>
      <c r="S22" s="9" t="str">
        <f t="shared" si="14"/>
        <v/>
      </c>
      <c r="T22" s="9" t="str">
        <f t="shared" si="14"/>
        <v/>
      </c>
      <c r="U22" s="9" t="str">
        <f t="shared" si="14"/>
        <v/>
      </c>
      <c r="V22" s="9" t="str">
        <f t="shared" si="14"/>
        <v/>
      </c>
      <c r="W22" s="9" t="str">
        <f t="shared" si="14"/>
        <v/>
      </c>
      <c r="X22" s="9" t="str">
        <f t="shared" si="14"/>
        <v/>
      </c>
      <c r="Y22" s="9" t="str">
        <f t="shared" si="14"/>
        <v/>
      </c>
      <c r="Z22" s="9" t="str">
        <f t="shared" si="14"/>
        <v/>
      </c>
      <c r="AA22" s="9" t="str">
        <f t="shared" si="14"/>
        <v/>
      </c>
      <c r="AB22" s="9" t="str">
        <f t="shared" si="15"/>
        <v/>
      </c>
      <c r="AC22" s="9" t="str">
        <f t="shared" si="15"/>
        <v/>
      </c>
      <c r="AD22" s="9" t="str">
        <f t="shared" si="15"/>
        <v/>
      </c>
      <c r="AE22" s="9" t="str">
        <f t="shared" si="15"/>
        <v/>
      </c>
      <c r="AF22" s="9" t="str">
        <f t="shared" si="15"/>
        <v/>
      </c>
      <c r="AG22" s="9" t="str">
        <f t="shared" si="15"/>
        <v/>
      </c>
      <c r="AH22" s="9" t="str">
        <f t="shared" si="15"/>
        <v/>
      </c>
      <c r="AI22" s="9" t="str">
        <f t="shared" si="15"/>
        <v/>
      </c>
      <c r="AJ22" s="9" t="str">
        <f t="shared" si="15"/>
        <v/>
      </c>
      <c r="AK22" s="9" t="str">
        <f t="shared" si="15"/>
        <v/>
      </c>
      <c r="AL22" s="9" t="str">
        <f t="shared" si="16"/>
        <v/>
      </c>
      <c r="AM22" s="9" t="str">
        <f t="shared" si="16"/>
        <v/>
      </c>
      <c r="AN22" s="9" t="str">
        <f t="shared" si="16"/>
        <v/>
      </c>
      <c r="AO22" s="9" t="str">
        <f t="shared" si="16"/>
        <v/>
      </c>
      <c r="AP22" s="9" t="str">
        <f t="shared" si="16"/>
        <v/>
      </c>
      <c r="AQ22" s="9" t="str">
        <f t="shared" si="16"/>
        <v/>
      </c>
      <c r="AR22" s="9" t="str">
        <f t="shared" si="16"/>
        <v/>
      </c>
      <c r="AS22" s="9" t="str">
        <f t="shared" si="16"/>
        <v/>
      </c>
      <c r="AT22" s="9" t="str">
        <f t="shared" si="16"/>
        <v/>
      </c>
      <c r="AU22" s="9" t="str">
        <f t="shared" si="16"/>
        <v/>
      </c>
    </row>
    <row r="23" spans="1:47" x14ac:dyDescent="0.2">
      <c r="B23" t="s">
        <v>4</v>
      </c>
      <c r="D23" s="60"/>
      <c r="E23" s="61"/>
      <c r="F23" s="62"/>
      <c r="G23" s="63">
        <f t="shared" si="10"/>
        <v>0</v>
      </c>
      <c r="H23" s="64">
        <f>G23/'Project Info'!$C$16</f>
        <v>0</v>
      </c>
      <c r="I23" s="60"/>
      <c r="J23" s="76">
        <v>12</v>
      </c>
      <c r="K23" s="78">
        <v>1</v>
      </c>
      <c r="L23" s="126" t="str">
        <f>+'Data Collection'!BD18</f>
        <v/>
      </c>
      <c r="M23" s="77" t="str">
        <f t="shared" si="9"/>
        <v/>
      </c>
      <c r="N23" s="4" t="str">
        <f t="shared" si="11"/>
        <v/>
      </c>
      <c r="O23" s="6" t="str">
        <f t="shared" si="12"/>
        <v/>
      </c>
      <c r="P23" s="29"/>
      <c r="Q23" s="53" t="str">
        <f t="shared" si="13"/>
        <v>Kitchen Countertops</v>
      </c>
      <c r="R23" s="9" t="str">
        <f t="shared" si="14"/>
        <v/>
      </c>
      <c r="S23" s="9" t="str">
        <f t="shared" si="14"/>
        <v/>
      </c>
      <c r="T23" s="9" t="str">
        <f t="shared" si="14"/>
        <v/>
      </c>
      <c r="U23" s="9" t="str">
        <f t="shared" si="14"/>
        <v/>
      </c>
      <c r="V23" s="9" t="str">
        <f t="shared" si="14"/>
        <v/>
      </c>
      <c r="W23" s="9" t="str">
        <f t="shared" si="14"/>
        <v/>
      </c>
      <c r="X23" s="9" t="str">
        <f t="shared" si="14"/>
        <v/>
      </c>
      <c r="Y23" s="9" t="str">
        <f t="shared" si="14"/>
        <v/>
      </c>
      <c r="Z23" s="9" t="str">
        <f t="shared" si="14"/>
        <v/>
      </c>
      <c r="AA23" s="9" t="str">
        <f t="shared" si="14"/>
        <v/>
      </c>
      <c r="AB23" s="9" t="str">
        <f t="shared" si="15"/>
        <v/>
      </c>
      <c r="AC23" s="9" t="str">
        <f t="shared" si="15"/>
        <v/>
      </c>
      <c r="AD23" s="9" t="str">
        <f t="shared" si="15"/>
        <v/>
      </c>
      <c r="AE23" s="9" t="str">
        <f t="shared" si="15"/>
        <v/>
      </c>
      <c r="AF23" s="9" t="str">
        <f t="shared" si="15"/>
        <v/>
      </c>
      <c r="AG23" s="9" t="str">
        <f t="shared" si="15"/>
        <v/>
      </c>
      <c r="AH23" s="9" t="str">
        <f t="shared" si="15"/>
        <v/>
      </c>
      <c r="AI23" s="9" t="str">
        <f t="shared" si="15"/>
        <v/>
      </c>
      <c r="AJ23" s="9" t="str">
        <f t="shared" si="15"/>
        <v/>
      </c>
      <c r="AK23" s="9" t="str">
        <f t="shared" si="15"/>
        <v/>
      </c>
      <c r="AL23" s="9" t="str">
        <f t="shared" si="16"/>
        <v/>
      </c>
      <c r="AM23" s="9" t="str">
        <f t="shared" si="16"/>
        <v/>
      </c>
      <c r="AN23" s="9" t="str">
        <f t="shared" si="16"/>
        <v/>
      </c>
      <c r="AO23" s="9" t="str">
        <f t="shared" si="16"/>
        <v/>
      </c>
      <c r="AP23" s="9" t="str">
        <f t="shared" si="16"/>
        <v/>
      </c>
      <c r="AQ23" s="9" t="str">
        <f t="shared" si="16"/>
        <v/>
      </c>
      <c r="AR23" s="9" t="str">
        <f t="shared" si="16"/>
        <v/>
      </c>
      <c r="AS23" s="9" t="str">
        <f t="shared" si="16"/>
        <v/>
      </c>
      <c r="AT23" s="9" t="str">
        <f t="shared" si="16"/>
        <v/>
      </c>
      <c r="AU23" s="9" t="str">
        <f t="shared" si="16"/>
        <v/>
      </c>
    </row>
    <row r="24" spans="1:47" x14ac:dyDescent="0.2">
      <c r="B24" s="17" t="s">
        <v>101</v>
      </c>
      <c r="D24" s="60"/>
      <c r="E24" s="61"/>
      <c r="F24" s="62"/>
      <c r="G24" s="63">
        <f t="shared" si="10"/>
        <v>0</v>
      </c>
      <c r="H24" s="64">
        <f>G24/'Project Info'!$C$16</f>
        <v>0</v>
      </c>
      <c r="I24" s="60"/>
      <c r="J24" s="76">
        <v>25</v>
      </c>
      <c r="K24" s="78">
        <v>1</v>
      </c>
      <c r="L24" s="126" t="str">
        <f>+'Data Collection'!BD19</f>
        <v/>
      </c>
      <c r="M24" s="77" t="str">
        <f t="shared" si="9"/>
        <v/>
      </c>
      <c r="N24" s="4" t="str">
        <f t="shared" si="11"/>
        <v/>
      </c>
      <c r="O24" s="6" t="str">
        <f t="shared" si="12"/>
        <v/>
      </c>
      <c r="P24" s="29"/>
      <c r="Q24" s="53" t="str">
        <f t="shared" si="13"/>
        <v>Kitchen Cabinets</v>
      </c>
      <c r="R24" s="9" t="str">
        <f t="shared" si="14"/>
        <v/>
      </c>
      <c r="S24" s="9" t="str">
        <f t="shared" si="14"/>
        <v/>
      </c>
      <c r="T24" s="9" t="str">
        <f t="shared" si="14"/>
        <v/>
      </c>
      <c r="U24" s="9" t="str">
        <f t="shared" si="14"/>
        <v/>
      </c>
      <c r="V24" s="9" t="str">
        <f t="shared" si="14"/>
        <v/>
      </c>
      <c r="W24" s="9" t="str">
        <f t="shared" si="14"/>
        <v/>
      </c>
      <c r="X24" s="9" t="str">
        <f t="shared" si="14"/>
        <v/>
      </c>
      <c r="Y24" s="9" t="str">
        <f t="shared" si="14"/>
        <v/>
      </c>
      <c r="Z24" s="9" t="str">
        <f t="shared" si="14"/>
        <v/>
      </c>
      <c r="AA24" s="9" t="str">
        <f t="shared" si="14"/>
        <v/>
      </c>
      <c r="AB24" s="9" t="str">
        <f t="shared" si="15"/>
        <v/>
      </c>
      <c r="AC24" s="9" t="str">
        <f t="shared" si="15"/>
        <v/>
      </c>
      <c r="AD24" s="9" t="str">
        <f t="shared" si="15"/>
        <v/>
      </c>
      <c r="AE24" s="9" t="str">
        <f t="shared" si="15"/>
        <v/>
      </c>
      <c r="AF24" s="9" t="str">
        <f t="shared" si="15"/>
        <v/>
      </c>
      <c r="AG24" s="9" t="str">
        <f t="shared" si="15"/>
        <v/>
      </c>
      <c r="AH24" s="9" t="str">
        <f t="shared" si="15"/>
        <v/>
      </c>
      <c r="AI24" s="9" t="str">
        <f t="shared" si="15"/>
        <v/>
      </c>
      <c r="AJ24" s="9" t="str">
        <f t="shared" si="15"/>
        <v/>
      </c>
      <c r="AK24" s="9" t="str">
        <f t="shared" si="15"/>
        <v/>
      </c>
      <c r="AL24" s="9" t="str">
        <f t="shared" si="16"/>
        <v/>
      </c>
      <c r="AM24" s="9" t="str">
        <f t="shared" si="16"/>
        <v/>
      </c>
      <c r="AN24" s="9" t="str">
        <f t="shared" si="16"/>
        <v/>
      </c>
      <c r="AO24" s="9" t="str">
        <f t="shared" si="16"/>
        <v/>
      </c>
      <c r="AP24" s="9" t="str">
        <f t="shared" si="16"/>
        <v/>
      </c>
      <c r="AQ24" s="9" t="str">
        <f t="shared" si="16"/>
        <v/>
      </c>
      <c r="AR24" s="9" t="str">
        <f t="shared" si="16"/>
        <v/>
      </c>
      <c r="AS24" s="9" t="str">
        <f t="shared" si="16"/>
        <v/>
      </c>
      <c r="AT24" s="9" t="str">
        <f t="shared" si="16"/>
        <v/>
      </c>
      <c r="AU24" s="9" t="str">
        <f t="shared" si="16"/>
        <v/>
      </c>
    </row>
    <row r="25" spans="1:47" x14ac:dyDescent="0.2">
      <c r="B25" t="s">
        <v>40</v>
      </c>
      <c r="D25" s="60"/>
      <c r="E25" s="61"/>
      <c r="F25" s="62"/>
      <c r="G25" s="63">
        <f>D25*F25</f>
        <v>0</v>
      </c>
      <c r="H25" s="64">
        <f>G25/'Project Info'!$C$16</f>
        <v>0</v>
      </c>
      <c r="I25" s="60"/>
      <c r="J25" s="76">
        <v>17</v>
      </c>
      <c r="K25" s="78">
        <v>1</v>
      </c>
      <c r="L25" s="126" t="str">
        <f>+'Data Collection'!BD20</f>
        <v/>
      </c>
      <c r="M25" s="77" t="str">
        <f t="shared" si="9"/>
        <v/>
      </c>
      <c r="N25" s="4" t="str">
        <f t="shared" si="11"/>
        <v/>
      </c>
      <c r="O25" s="6" t="str">
        <f t="shared" si="12"/>
        <v/>
      </c>
      <c r="P25" s="29"/>
      <c r="Q25" s="53" t="str">
        <f t="shared" si="13"/>
        <v>Faucets</v>
      </c>
      <c r="R25" s="9" t="str">
        <f t="shared" si="14"/>
        <v/>
      </c>
      <c r="S25" s="9" t="str">
        <f t="shared" si="14"/>
        <v/>
      </c>
      <c r="T25" s="9" t="str">
        <f t="shared" si="14"/>
        <v/>
      </c>
      <c r="U25" s="9" t="str">
        <f t="shared" si="14"/>
        <v/>
      </c>
      <c r="V25" s="9" t="str">
        <f t="shared" si="14"/>
        <v/>
      </c>
      <c r="W25" s="9" t="str">
        <f t="shared" si="14"/>
        <v/>
      </c>
      <c r="X25" s="9" t="str">
        <f t="shared" si="14"/>
        <v/>
      </c>
      <c r="Y25" s="9" t="str">
        <f t="shared" si="14"/>
        <v/>
      </c>
      <c r="Z25" s="9" t="str">
        <f t="shared" si="14"/>
        <v/>
      </c>
      <c r="AA25" s="9" t="str">
        <f t="shared" si="14"/>
        <v/>
      </c>
      <c r="AB25" s="9" t="str">
        <f t="shared" si="15"/>
        <v/>
      </c>
      <c r="AC25" s="9" t="str">
        <f t="shared" si="15"/>
        <v/>
      </c>
      <c r="AD25" s="9" t="str">
        <f t="shared" si="15"/>
        <v/>
      </c>
      <c r="AE25" s="9" t="str">
        <f t="shared" si="15"/>
        <v/>
      </c>
      <c r="AF25" s="9" t="str">
        <f t="shared" si="15"/>
        <v/>
      </c>
      <c r="AG25" s="9" t="str">
        <f t="shared" si="15"/>
        <v/>
      </c>
      <c r="AH25" s="9" t="str">
        <f t="shared" si="15"/>
        <v/>
      </c>
      <c r="AI25" s="9" t="str">
        <f t="shared" si="15"/>
        <v/>
      </c>
      <c r="AJ25" s="9" t="str">
        <f t="shared" si="15"/>
        <v/>
      </c>
      <c r="AK25" s="9" t="str">
        <f t="shared" si="15"/>
        <v/>
      </c>
      <c r="AL25" s="9" t="str">
        <f t="shared" si="16"/>
        <v/>
      </c>
      <c r="AM25" s="9" t="str">
        <f t="shared" si="16"/>
        <v/>
      </c>
      <c r="AN25" s="9" t="str">
        <f t="shared" si="16"/>
        <v/>
      </c>
      <c r="AO25" s="9" t="str">
        <f t="shared" si="16"/>
        <v/>
      </c>
      <c r="AP25" s="9" t="str">
        <f t="shared" si="16"/>
        <v/>
      </c>
      <c r="AQ25" s="9" t="str">
        <f t="shared" si="16"/>
        <v/>
      </c>
      <c r="AR25" s="9" t="str">
        <f t="shared" si="16"/>
        <v/>
      </c>
      <c r="AS25" s="9" t="str">
        <f t="shared" si="16"/>
        <v/>
      </c>
      <c r="AT25" s="9" t="str">
        <f t="shared" si="16"/>
        <v/>
      </c>
      <c r="AU25" s="9" t="str">
        <f t="shared" si="16"/>
        <v/>
      </c>
    </row>
    <row r="26" spans="1:47" x14ac:dyDescent="0.2">
      <c r="B26" t="s">
        <v>41</v>
      </c>
      <c r="D26" s="60"/>
      <c r="E26" s="61"/>
      <c r="F26" s="62"/>
      <c r="G26" s="63">
        <f>D26*F26</f>
        <v>0</v>
      </c>
      <c r="H26" s="64">
        <f>G26/'Project Info'!$C$16</f>
        <v>0</v>
      </c>
      <c r="I26" s="60"/>
      <c r="J26" s="76">
        <v>20</v>
      </c>
      <c r="K26" s="78">
        <v>1</v>
      </c>
      <c r="L26" s="126" t="str">
        <f>+'Data Collection'!BD21</f>
        <v/>
      </c>
      <c r="M26" s="77" t="str">
        <f t="shared" si="9"/>
        <v/>
      </c>
      <c r="N26" s="4" t="str">
        <f t="shared" si="11"/>
        <v/>
      </c>
      <c r="O26" s="6" t="str">
        <f t="shared" si="12"/>
        <v/>
      </c>
      <c r="P26" s="29"/>
      <c r="Q26" s="53" t="str">
        <f t="shared" si="13"/>
        <v>Shower/tub units</v>
      </c>
      <c r="R26" s="9" t="str">
        <f t="shared" si="14"/>
        <v/>
      </c>
      <c r="S26" s="9" t="str">
        <f t="shared" si="14"/>
        <v/>
      </c>
      <c r="T26" s="9" t="str">
        <f t="shared" si="14"/>
        <v/>
      </c>
      <c r="U26" s="9" t="str">
        <f t="shared" si="14"/>
        <v/>
      </c>
      <c r="V26" s="9" t="str">
        <f t="shared" si="14"/>
        <v/>
      </c>
      <c r="W26" s="9" t="str">
        <f t="shared" si="14"/>
        <v/>
      </c>
      <c r="X26" s="9" t="str">
        <f t="shared" si="14"/>
        <v/>
      </c>
      <c r="Y26" s="9" t="str">
        <f t="shared" si="14"/>
        <v/>
      </c>
      <c r="Z26" s="9" t="str">
        <f t="shared" si="14"/>
        <v/>
      </c>
      <c r="AA26" s="9" t="str">
        <f t="shared" si="14"/>
        <v/>
      </c>
      <c r="AB26" s="9" t="str">
        <f t="shared" si="15"/>
        <v/>
      </c>
      <c r="AC26" s="9" t="str">
        <f t="shared" si="15"/>
        <v/>
      </c>
      <c r="AD26" s="9" t="str">
        <f t="shared" si="15"/>
        <v/>
      </c>
      <c r="AE26" s="9" t="str">
        <f t="shared" si="15"/>
        <v/>
      </c>
      <c r="AF26" s="9" t="str">
        <f t="shared" si="15"/>
        <v/>
      </c>
      <c r="AG26" s="9" t="str">
        <f t="shared" si="15"/>
        <v/>
      </c>
      <c r="AH26" s="9" t="str">
        <f t="shared" si="15"/>
        <v/>
      </c>
      <c r="AI26" s="9" t="str">
        <f t="shared" si="15"/>
        <v/>
      </c>
      <c r="AJ26" s="9" t="str">
        <f t="shared" si="15"/>
        <v/>
      </c>
      <c r="AK26" s="9" t="str">
        <f t="shared" si="15"/>
        <v/>
      </c>
      <c r="AL26" s="9" t="str">
        <f t="shared" si="16"/>
        <v/>
      </c>
      <c r="AM26" s="9" t="str">
        <f t="shared" si="16"/>
        <v/>
      </c>
      <c r="AN26" s="9" t="str">
        <f t="shared" si="16"/>
        <v/>
      </c>
      <c r="AO26" s="9" t="str">
        <f t="shared" si="16"/>
        <v/>
      </c>
      <c r="AP26" s="9" t="str">
        <f t="shared" si="16"/>
        <v/>
      </c>
      <c r="AQ26" s="9" t="str">
        <f t="shared" si="16"/>
        <v/>
      </c>
      <c r="AR26" s="9" t="str">
        <f t="shared" si="16"/>
        <v/>
      </c>
      <c r="AS26" s="9" t="str">
        <f t="shared" si="16"/>
        <v/>
      </c>
      <c r="AT26" s="9" t="str">
        <f t="shared" si="16"/>
        <v/>
      </c>
      <c r="AU26" s="9" t="str">
        <f t="shared" si="16"/>
        <v/>
      </c>
    </row>
    <row r="27" spans="1:47" x14ac:dyDescent="0.2">
      <c r="B27" t="s">
        <v>42</v>
      </c>
      <c r="D27" s="60"/>
      <c r="E27" s="61"/>
      <c r="F27" s="62"/>
      <c r="G27" s="63">
        <f t="shared" ref="G27:G33" si="17">D27*F27</f>
        <v>0</v>
      </c>
      <c r="H27" s="64">
        <f>G27/'Project Info'!$C$16</f>
        <v>0</v>
      </c>
      <c r="I27" s="60"/>
      <c r="J27" s="76">
        <v>17</v>
      </c>
      <c r="K27" s="78">
        <v>1</v>
      </c>
      <c r="L27" s="126" t="str">
        <f>+'Data Collection'!BD22</f>
        <v/>
      </c>
      <c r="M27" s="77" t="str">
        <f t="shared" si="9"/>
        <v/>
      </c>
      <c r="N27" s="4" t="str">
        <f t="shared" si="11"/>
        <v/>
      </c>
      <c r="O27" s="6" t="str">
        <f t="shared" si="12"/>
        <v/>
      </c>
      <c r="P27" s="29"/>
      <c r="Q27" s="53" t="str">
        <f t="shared" si="13"/>
        <v>Bath sink</v>
      </c>
      <c r="R27" s="9" t="str">
        <f t="shared" si="14"/>
        <v/>
      </c>
      <c r="S27" s="9" t="str">
        <f t="shared" si="14"/>
        <v/>
      </c>
      <c r="T27" s="9" t="str">
        <f t="shared" si="14"/>
        <v/>
      </c>
      <c r="U27" s="9" t="str">
        <f t="shared" si="14"/>
        <v/>
      </c>
      <c r="V27" s="9" t="str">
        <f t="shared" si="14"/>
        <v/>
      </c>
      <c r="W27" s="9" t="str">
        <f t="shared" si="14"/>
        <v/>
      </c>
      <c r="X27" s="9" t="str">
        <f t="shared" si="14"/>
        <v/>
      </c>
      <c r="Y27" s="9" t="str">
        <f t="shared" si="14"/>
        <v/>
      </c>
      <c r="Z27" s="9" t="str">
        <f t="shared" si="14"/>
        <v/>
      </c>
      <c r="AA27" s="9" t="str">
        <f t="shared" si="14"/>
        <v/>
      </c>
      <c r="AB27" s="9" t="str">
        <f t="shared" si="15"/>
        <v/>
      </c>
      <c r="AC27" s="9" t="str">
        <f t="shared" si="15"/>
        <v/>
      </c>
      <c r="AD27" s="9" t="str">
        <f t="shared" si="15"/>
        <v/>
      </c>
      <c r="AE27" s="9" t="str">
        <f t="shared" si="15"/>
        <v/>
      </c>
      <c r="AF27" s="9" t="str">
        <f t="shared" si="15"/>
        <v/>
      </c>
      <c r="AG27" s="9" t="str">
        <f t="shared" si="15"/>
        <v/>
      </c>
      <c r="AH27" s="9" t="str">
        <f t="shared" si="15"/>
        <v/>
      </c>
      <c r="AI27" s="9" t="str">
        <f t="shared" si="15"/>
        <v/>
      </c>
      <c r="AJ27" s="9" t="str">
        <f t="shared" si="15"/>
        <v/>
      </c>
      <c r="AK27" s="9" t="str">
        <f t="shared" si="15"/>
        <v/>
      </c>
      <c r="AL27" s="9" t="str">
        <f t="shared" si="16"/>
        <v/>
      </c>
      <c r="AM27" s="9" t="str">
        <f t="shared" si="16"/>
        <v/>
      </c>
      <c r="AN27" s="9" t="str">
        <f t="shared" si="16"/>
        <v/>
      </c>
      <c r="AO27" s="9" t="str">
        <f t="shared" si="16"/>
        <v/>
      </c>
      <c r="AP27" s="9" t="str">
        <f t="shared" si="16"/>
        <v/>
      </c>
      <c r="AQ27" s="9" t="str">
        <f t="shared" si="16"/>
        <v/>
      </c>
      <c r="AR27" s="9" t="str">
        <f t="shared" si="16"/>
        <v/>
      </c>
      <c r="AS27" s="9" t="str">
        <f t="shared" si="16"/>
        <v/>
      </c>
      <c r="AT27" s="9" t="str">
        <f t="shared" si="16"/>
        <v/>
      </c>
      <c r="AU27" s="9" t="str">
        <f t="shared" si="16"/>
        <v/>
      </c>
    </row>
    <row r="28" spans="1:47" x14ac:dyDescent="0.2">
      <c r="B28" t="s">
        <v>43</v>
      </c>
      <c r="D28" s="60"/>
      <c r="E28" s="61"/>
      <c r="F28" s="62"/>
      <c r="G28" s="63">
        <f t="shared" si="17"/>
        <v>0</v>
      </c>
      <c r="H28" s="64">
        <f>G28/'Project Info'!$C$16</f>
        <v>0</v>
      </c>
      <c r="I28" s="60"/>
      <c r="J28" s="76">
        <v>17</v>
      </c>
      <c r="K28" s="78">
        <v>1</v>
      </c>
      <c r="L28" s="126" t="str">
        <f>+'Data Collection'!BD23</f>
        <v/>
      </c>
      <c r="M28" s="77" t="str">
        <f t="shared" si="9"/>
        <v/>
      </c>
      <c r="N28" s="4" t="str">
        <f t="shared" si="11"/>
        <v/>
      </c>
      <c r="O28" s="6" t="str">
        <f t="shared" si="12"/>
        <v/>
      </c>
      <c r="P28" s="29"/>
      <c r="Q28" s="53" t="str">
        <f t="shared" si="13"/>
        <v>Kitchen Sink</v>
      </c>
      <c r="R28" s="9" t="str">
        <f t="shared" si="14"/>
        <v/>
      </c>
      <c r="S28" s="9" t="str">
        <f t="shared" si="14"/>
        <v/>
      </c>
      <c r="T28" s="9" t="str">
        <f t="shared" si="14"/>
        <v/>
      </c>
      <c r="U28" s="9" t="str">
        <f t="shared" si="14"/>
        <v/>
      </c>
      <c r="V28" s="9" t="str">
        <f t="shared" si="14"/>
        <v/>
      </c>
      <c r="W28" s="9" t="str">
        <f t="shared" si="14"/>
        <v/>
      </c>
      <c r="X28" s="9" t="str">
        <f t="shared" si="14"/>
        <v/>
      </c>
      <c r="Y28" s="9" t="str">
        <f t="shared" si="14"/>
        <v/>
      </c>
      <c r="Z28" s="9" t="str">
        <f t="shared" si="14"/>
        <v/>
      </c>
      <c r="AA28" s="9" t="str">
        <f t="shared" si="14"/>
        <v/>
      </c>
      <c r="AB28" s="9" t="str">
        <f t="shared" si="15"/>
        <v/>
      </c>
      <c r="AC28" s="9" t="str">
        <f t="shared" si="15"/>
        <v/>
      </c>
      <c r="AD28" s="9" t="str">
        <f t="shared" si="15"/>
        <v/>
      </c>
      <c r="AE28" s="9" t="str">
        <f t="shared" si="15"/>
        <v/>
      </c>
      <c r="AF28" s="9" t="str">
        <f t="shared" si="15"/>
        <v/>
      </c>
      <c r="AG28" s="9" t="str">
        <f t="shared" si="15"/>
        <v/>
      </c>
      <c r="AH28" s="9" t="str">
        <f t="shared" si="15"/>
        <v/>
      </c>
      <c r="AI28" s="9" t="str">
        <f t="shared" si="15"/>
        <v/>
      </c>
      <c r="AJ28" s="9" t="str">
        <f t="shared" si="15"/>
        <v/>
      </c>
      <c r="AK28" s="9" t="str">
        <f t="shared" si="15"/>
        <v/>
      </c>
      <c r="AL28" s="9" t="str">
        <f t="shared" si="16"/>
        <v/>
      </c>
      <c r="AM28" s="9" t="str">
        <f t="shared" si="16"/>
        <v/>
      </c>
      <c r="AN28" s="9" t="str">
        <f t="shared" si="16"/>
        <v/>
      </c>
      <c r="AO28" s="9" t="str">
        <f t="shared" si="16"/>
        <v/>
      </c>
      <c r="AP28" s="9" t="str">
        <f t="shared" si="16"/>
        <v/>
      </c>
      <c r="AQ28" s="9" t="str">
        <f t="shared" si="16"/>
        <v/>
      </c>
      <c r="AR28" s="9" t="str">
        <f t="shared" si="16"/>
        <v/>
      </c>
      <c r="AS28" s="9" t="str">
        <f t="shared" si="16"/>
        <v/>
      </c>
      <c r="AT28" s="9" t="str">
        <f t="shared" si="16"/>
        <v/>
      </c>
      <c r="AU28" s="9" t="str">
        <f t="shared" si="16"/>
        <v/>
      </c>
    </row>
    <row r="29" spans="1:47" x14ac:dyDescent="0.2">
      <c r="B29" t="s">
        <v>44</v>
      </c>
      <c r="D29" s="60"/>
      <c r="E29" s="61"/>
      <c r="F29" s="62"/>
      <c r="G29" s="63">
        <f t="shared" si="17"/>
        <v>0</v>
      </c>
      <c r="H29" s="64">
        <f>G29/'Project Info'!$C$16</f>
        <v>0</v>
      </c>
      <c r="I29" s="60"/>
      <c r="J29" s="76">
        <v>20</v>
      </c>
      <c r="K29" s="78">
        <v>1</v>
      </c>
      <c r="L29" s="126" t="str">
        <f>+'Data Collection'!BD24</f>
        <v/>
      </c>
      <c r="M29" s="77" t="str">
        <f t="shared" si="9"/>
        <v/>
      </c>
      <c r="N29" s="4" t="str">
        <f t="shared" si="11"/>
        <v/>
      </c>
      <c r="O29" s="6" t="str">
        <f t="shared" si="12"/>
        <v/>
      </c>
      <c r="P29" s="29"/>
      <c r="Q29" s="53" t="str">
        <f t="shared" si="13"/>
        <v>Toilets</v>
      </c>
      <c r="R29" s="9" t="str">
        <f t="shared" si="14"/>
        <v/>
      </c>
      <c r="S29" s="9" t="str">
        <f t="shared" si="14"/>
        <v/>
      </c>
      <c r="T29" s="9" t="str">
        <f t="shared" si="14"/>
        <v/>
      </c>
      <c r="U29" s="9" t="str">
        <f t="shared" si="14"/>
        <v/>
      </c>
      <c r="V29" s="9" t="str">
        <f t="shared" si="14"/>
        <v/>
      </c>
      <c r="W29" s="9" t="str">
        <f t="shared" si="14"/>
        <v/>
      </c>
      <c r="X29" s="9" t="str">
        <f t="shared" si="14"/>
        <v/>
      </c>
      <c r="Y29" s="9" t="str">
        <f t="shared" si="14"/>
        <v/>
      </c>
      <c r="Z29" s="9" t="str">
        <f t="shared" si="14"/>
        <v/>
      </c>
      <c r="AA29" s="9" t="str">
        <f t="shared" si="14"/>
        <v/>
      </c>
      <c r="AB29" s="9" t="str">
        <f t="shared" si="15"/>
        <v/>
      </c>
      <c r="AC29" s="9" t="str">
        <f t="shared" si="15"/>
        <v/>
      </c>
      <c r="AD29" s="9" t="str">
        <f t="shared" si="15"/>
        <v/>
      </c>
      <c r="AE29" s="9" t="str">
        <f t="shared" si="15"/>
        <v/>
      </c>
      <c r="AF29" s="9" t="str">
        <f t="shared" si="15"/>
        <v/>
      </c>
      <c r="AG29" s="9" t="str">
        <f t="shared" si="15"/>
        <v/>
      </c>
      <c r="AH29" s="9" t="str">
        <f t="shared" si="15"/>
        <v/>
      </c>
      <c r="AI29" s="9" t="str">
        <f t="shared" si="15"/>
        <v/>
      </c>
      <c r="AJ29" s="9" t="str">
        <f t="shared" si="15"/>
        <v/>
      </c>
      <c r="AK29" s="9" t="str">
        <f t="shared" si="15"/>
        <v/>
      </c>
      <c r="AL29" s="9" t="str">
        <f t="shared" si="16"/>
        <v/>
      </c>
      <c r="AM29" s="9" t="str">
        <f t="shared" si="16"/>
        <v/>
      </c>
      <c r="AN29" s="9" t="str">
        <f t="shared" si="16"/>
        <v/>
      </c>
      <c r="AO29" s="9" t="str">
        <f t="shared" si="16"/>
        <v/>
      </c>
      <c r="AP29" s="9" t="str">
        <f t="shared" si="16"/>
        <v/>
      </c>
      <c r="AQ29" s="9" t="str">
        <f t="shared" si="16"/>
        <v/>
      </c>
      <c r="AR29" s="9" t="str">
        <f t="shared" si="16"/>
        <v/>
      </c>
      <c r="AS29" s="9" t="str">
        <f t="shared" si="16"/>
        <v/>
      </c>
      <c r="AT29" s="9" t="str">
        <f t="shared" si="16"/>
        <v/>
      </c>
      <c r="AU29" s="9" t="str">
        <f t="shared" si="16"/>
        <v/>
      </c>
    </row>
    <row r="30" spans="1:47" x14ac:dyDescent="0.2">
      <c r="B30" t="s">
        <v>45</v>
      </c>
      <c r="D30" s="60"/>
      <c r="E30" s="61"/>
      <c r="F30" s="62"/>
      <c r="G30" s="63">
        <f t="shared" si="17"/>
        <v>0</v>
      </c>
      <c r="H30" s="64">
        <f>G30/'Project Info'!$C$16</f>
        <v>0</v>
      </c>
      <c r="I30" s="60"/>
      <c r="J30" s="76">
        <v>10</v>
      </c>
      <c r="K30" s="78">
        <v>1</v>
      </c>
      <c r="L30" s="126" t="str">
        <f>+'Data Collection'!BD25</f>
        <v/>
      </c>
      <c r="M30" s="77" t="str">
        <f t="shared" si="9"/>
        <v/>
      </c>
      <c r="N30" s="4" t="str">
        <f t="shared" si="11"/>
        <v/>
      </c>
      <c r="O30" s="6" t="str">
        <f t="shared" si="12"/>
        <v/>
      </c>
      <c r="P30" s="29"/>
      <c r="Q30" s="53" t="str">
        <f t="shared" si="13"/>
        <v>Exhaust Fans</v>
      </c>
      <c r="R30" s="9" t="str">
        <f t="shared" si="14"/>
        <v/>
      </c>
      <c r="S30" s="9" t="str">
        <f t="shared" si="14"/>
        <v/>
      </c>
      <c r="T30" s="9" t="str">
        <f t="shared" si="14"/>
        <v/>
      </c>
      <c r="U30" s="9" t="str">
        <f t="shared" si="14"/>
        <v/>
      </c>
      <c r="V30" s="9" t="str">
        <f t="shared" si="14"/>
        <v/>
      </c>
      <c r="W30" s="9" t="str">
        <f t="shared" si="14"/>
        <v/>
      </c>
      <c r="X30" s="9" t="str">
        <f t="shared" si="14"/>
        <v/>
      </c>
      <c r="Y30" s="9" t="str">
        <f t="shared" si="14"/>
        <v/>
      </c>
      <c r="Z30" s="9" t="str">
        <f t="shared" si="14"/>
        <v/>
      </c>
      <c r="AA30" s="9" t="str">
        <f t="shared" si="14"/>
        <v/>
      </c>
      <c r="AB30" s="9" t="str">
        <f t="shared" si="15"/>
        <v/>
      </c>
      <c r="AC30" s="9" t="str">
        <f t="shared" si="15"/>
        <v/>
      </c>
      <c r="AD30" s="9" t="str">
        <f t="shared" si="15"/>
        <v/>
      </c>
      <c r="AE30" s="9" t="str">
        <f t="shared" si="15"/>
        <v/>
      </c>
      <c r="AF30" s="9" t="str">
        <f t="shared" si="15"/>
        <v/>
      </c>
      <c r="AG30" s="9" t="str">
        <f t="shared" si="15"/>
        <v/>
      </c>
      <c r="AH30" s="9" t="str">
        <f t="shared" si="15"/>
        <v/>
      </c>
      <c r="AI30" s="9" t="str">
        <f t="shared" si="15"/>
        <v/>
      </c>
      <c r="AJ30" s="9" t="str">
        <f t="shared" si="15"/>
        <v/>
      </c>
      <c r="AK30" s="9" t="str">
        <f t="shared" si="15"/>
        <v/>
      </c>
      <c r="AL30" s="9" t="str">
        <f t="shared" si="16"/>
        <v/>
      </c>
      <c r="AM30" s="9" t="str">
        <f t="shared" si="16"/>
        <v/>
      </c>
      <c r="AN30" s="9" t="str">
        <f t="shared" si="16"/>
        <v/>
      </c>
      <c r="AO30" s="9" t="str">
        <f t="shared" si="16"/>
        <v/>
      </c>
      <c r="AP30" s="9" t="str">
        <f t="shared" si="16"/>
        <v/>
      </c>
      <c r="AQ30" s="9" t="str">
        <f t="shared" si="16"/>
        <v/>
      </c>
      <c r="AR30" s="9" t="str">
        <f t="shared" si="16"/>
        <v/>
      </c>
      <c r="AS30" s="9" t="str">
        <f t="shared" si="16"/>
        <v/>
      </c>
      <c r="AT30" s="9" t="str">
        <f t="shared" si="16"/>
        <v/>
      </c>
      <c r="AU30" s="9" t="str">
        <f t="shared" si="16"/>
        <v/>
      </c>
    </row>
    <row r="31" spans="1:47" x14ac:dyDescent="0.2">
      <c r="B31" t="s">
        <v>69</v>
      </c>
      <c r="D31" s="60"/>
      <c r="E31" s="61"/>
      <c r="F31" s="62"/>
      <c r="G31" s="63">
        <f t="shared" ref="G31" si="18">D31*F31</f>
        <v>0</v>
      </c>
      <c r="H31" s="64">
        <f>G31/'Project Info'!$C$16</f>
        <v>0</v>
      </c>
      <c r="I31" s="60"/>
      <c r="J31" s="76">
        <v>25</v>
      </c>
      <c r="K31" s="78">
        <v>1</v>
      </c>
      <c r="L31" s="126" t="str">
        <f>+'Data Collection'!BD26</f>
        <v/>
      </c>
      <c r="M31" s="77" t="str">
        <f t="shared" si="9"/>
        <v/>
      </c>
      <c r="N31" s="4" t="str">
        <f t="shared" si="11"/>
        <v/>
      </c>
      <c r="O31" s="6" t="str">
        <f t="shared" si="12"/>
        <v/>
      </c>
      <c r="P31" s="29"/>
      <c r="Q31" s="53" t="str">
        <f t="shared" si="13"/>
        <v>Elevator</v>
      </c>
      <c r="R31" s="9" t="str">
        <f t="shared" ref="R31:AA40" si="19">IFERROR(IF($B31="","",IF(R$8&lt;($K31+1)/2,"",IF(MOD(((R$8+INT($K31-1)/2)-$N31),$J31)&lt;$K31,$I31/$K31,""))),"")</f>
        <v/>
      </c>
      <c r="S31" s="9" t="str">
        <f t="shared" si="19"/>
        <v/>
      </c>
      <c r="T31" s="9" t="str">
        <f t="shared" si="19"/>
        <v/>
      </c>
      <c r="U31" s="9" t="str">
        <f t="shared" si="19"/>
        <v/>
      </c>
      <c r="V31" s="9" t="str">
        <f t="shared" si="19"/>
        <v/>
      </c>
      <c r="W31" s="9" t="str">
        <f t="shared" si="19"/>
        <v/>
      </c>
      <c r="X31" s="9" t="str">
        <f t="shared" si="19"/>
        <v/>
      </c>
      <c r="Y31" s="9" t="str">
        <f t="shared" si="19"/>
        <v/>
      </c>
      <c r="Z31" s="9" t="str">
        <f t="shared" si="19"/>
        <v/>
      </c>
      <c r="AA31" s="9" t="str">
        <f t="shared" si="19"/>
        <v/>
      </c>
      <c r="AB31" s="9" t="str">
        <f t="shared" ref="AB31:AK40" si="20">IFERROR(IF($B31="","",IF(AB$8&lt;($K31+1)/2,"",IF(MOD(((AB$8+INT($K31-1)/2)-$N31),$J31)&lt;$K31,$I31/$K31,""))),"")</f>
        <v/>
      </c>
      <c r="AC31" s="9" t="str">
        <f t="shared" si="20"/>
        <v/>
      </c>
      <c r="AD31" s="9" t="str">
        <f t="shared" si="20"/>
        <v/>
      </c>
      <c r="AE31" s="9" t="str">
        <f t="shared" si="20"/>
        <v/>
      </c>
      <c r="AF31" s="9" t="str">
        <f t="shared" si="20"/>
        <v/>
      </c>
      <c r="AG31" s="9" t="str">
        <f t="shared" si="20"/>
        <v/>
      </c>
      <c r="AH31" s="9" t="str">
        <f t="shared" si="20"/>
        <v/>
      </c>
      <c r="AI31" s="9" t="str">
        <f t="shared" si="20"/>
        <v/>
      </c>
      <c r="AJ31" s="9" t="str">
        <f t="shared" si="20"/>
        <v/>
      </c>
      <c r="AK31" s="9" t="str">
        <f t="shared" si="20"/>
        <v/>
      </c>
      <c r="AL31" s="9" t="str">
        <f t="shared" ref="AL31:AU40" si="21">IFERROR(IF($B31="","",IF(AL$8&lt;($K31+1)/2,"",IF(MOD(((AL$8+INT($K31-1)/2)-$N31),$J31)&lt;$K31,$I31/$K31,""))),"")</f>
        <v/>
      </c>
      <c r="AM31" s="9" t="str">
        <f t="shared" si="21"/>
        <v/>
      </c>
      <c r="AN31" s="9" t="str">
        <f t="shared" si="21"/>
        <v/>
      </c>
      <c r="AO31" s="9" t="str">
        <f t="shared" si="21"/>
        <v/>
      </c>
      <c r="AP31" s="9" t="str">
        <f t="shared" si="21"/>
        <v/>
      </c>
      <c r="AQ31" s="9" t="str">
        <f t="shared" si="21"/>
        <v/>
      </c>
      <c r="AR31" s="9" t="str">
        <f t="shared" si="21"/>
        <v/>
      </c>
      <c r="AS31" s="9" t="str">
        <f t="shared" si="21"/>
        <v/>
      </c>
      <c r="AT31" s="9" t="str">
        <f t="shared" si="21"/>
        <v/>
      </c>
      <c r="AU31" s="9" t="str">
        <f t="shared" si="21"/>
        <v/>
      </c>
    </row>
    <row r="32" spans="1:47" x14ac:dyDescent="0.2">
      <c r="B32" t="s">
        <v>49</v>
      </c>
      <c r="D32" s="60"/>
      <c r="E32" s="61"/>
      <c r="F32" s="62"/>
      <c r="G32" s="63">
        <f t="shared" si="17"/>
        <v>0</v>
      </c>
      <c r="H32" s="64">
        <f>G32/'Project Info'!$C$16</f>
        <v>0</v>
      </c>
      <c r="I32" s="60"/>
      <c r="J32" s="76">
        <v>45</v>
      </c>
      <c r="K32" s="78">
        <v>1</v>
      </c>
      <c r="L32" s="126" t="str">
        <f>+'Data Collection'!BD27</f>
        <v/>
      </c>
      <c r="M32" s="77" t="str">
        <f t="shared" si="9"/>
        <v/>
      </c>
      <c r="N32" s="4" t="str">
        <f t="shared" si="11"/>
        <v/>
      </c>
      <c r="O32" s="6" t="str">
        <f t="shared" si="12"/>
        <v/>
      </c>
      <c r="P32" s="29"/>
      <c r="Q32" s="53" t="str">
        <f t="shared" si="13"/>
        <v>Door trim</v>
      </c>
      <c r="R32" s="9" t="str">
        <f t="shared" si="19"/>
        <v/>
      </c>
      <c r="S32" s="9" t="str">
        <f t="shared" si="19"/>
        <v/>
      </c>
      <c r="T32" s="9" t="str">
        <f t="shared" si="19"/>
        <v/>
      </c>
      <c r="U32" s="9" t="str">
        <f t="shared" si="19"/>
        <v/>
      </c>
      <c r="V32" s="9" t="str">
        <f t="shared" si="19"/>
        <v/>
      </c>
      <c r="W32" s="9" t="str">
        <f t="shared" si="19"/>
        <v/>
      </c>
      <c r="X32" s="9" t="str">
        <f t="shared" si="19"/>
        <v/>
      </c>
      <c r="Y32" s="9" t="str">
        <f t="shared" si="19"/>
        <v/>
      </c>
      <c r="Z32" s="9" t="str">
        <f t="shared" si="19"/>
        <v/>
      </c>
      <c r="AA32" s="9" t="str">
        <f t="shared" si="19"/>
        <v/>
      </c>
      <c r="AB32" s="9" t="str">
        <f t="shared" si="20"/>
        <v/>
      </c>
      <c r="AC32" s="9" t="str">
        <f t="shared" si="20"/>
        <v/>
      </c>
      <c r="AD32" s="9" t="str">
        <f t="shared" si="20"/>
        <v/>
      </c>
      <c r="AE32" s="9" t="str">
        <f t="shared" si="20"/>
        <v/>
      </c>
      <c r="AF32" s="9" t="str">
        <f t="shared" si="20"/>
        <v/>
      </c>
      <c r="AG32" s="9" t="str">
        <f t="shared" si="20"/>
        <v/>
      </c>
      <c r="AH32" s="9" t="str">
        <f t="shared" si="20"/>
        <v/>
      </c>
      <c r="AI32" s="9" t="str">
        <f t="shared" si="20"/>
        <v/>
      </c>
      <c r="AJ32" s="9" t="str">
        <f t="shared" si="20"/>
        <v/>
      </c>
      <c r="AK32" s="9" t="str">
        <f t="shared" si="20"/>
        <v/>
      </c>
      <c r="AL32" s="9" t="str">
        <f t="shared" si="21"/>
        <v/>
      </c>
      <c r="AM32" s="9" t="str">
        <f t="shared" si="21"/>
        <v/>
      </c>
      <c r="AN32" s="9" t="str">
        <f t="shared" si="21"/>
        <v/>
      </c>
      <c r="AO32" s="9" t="str">
        <f t="shared" si="21"/>
        <v/>
      </c>
      <c r="AP32" s="9" t="str">
        <f t="shared" si="21"/>
        <v/>
      </c>
      <c r="AQ32" s="9" t="str">
        <f t="shared" si="21"/>
        <v/>
      </c>
      <c r="AR32" s="9" t="str">
        <f t="shared" si="21"/>
        <v/>
      </c>
      <c r="AS32" s="9" t="str">
        <f t="shared" si="21"/>
        <v/>
      </c>
      <c r="AT32" s="9" t="str">
        <f t="shared" si="21"/>
        <v/>
      </c>
      <c r="AU32" s="9" t="str">
        <f t="shared" si="21"/>
        <v/>
      </c>
    </row>
    <row r="33" spans="1:47" x14ac:dyDescent="0.2">
      <c r="B33" t="s">
        <v>50</v>
      </c>
      <c r="D33" s="60"/>
      <c r="E33" s="61"/>
      <c r="F33" s="62"/>
      <c r="G33" s="63">
        <f t="shared" si="17"/>
        <v>0</v>
      </c>
      <c r="H33" s="64">
        <f>G33/'Project Info'!$C$16</f>
        <v>0</v>
      </c>
      <c r="I33" s="60"/>
      <c r="J33" s="76">
        <v>45</v>
      </c>
      <c r="K33" s="78">
        <v>1</v>
      </c>
      <c r="L33" s="126" t="str">
        <f>+'Data Collection'!BD28</f>
        <v/>
      </c>
      <c r="M33" s="77" t="str">
        <f t="shared" si="9"/>
        <v/>
      </c>
      <c r="N33" s="4" t="str">
        <f t="shared" si="11"/>
        <v/>
      </c>
      <c r="O33" s="6" t="str">
        <f t="shared" si="12"/>
        <v/>
      </c>
      <c r="P33" s="29"/>
      <c r="Q33" s="53" t="str">
        <f t="shared" si="13"/>
        <v>Window trim</v>
      </c>
      <c r="R33" s="9" t="str">
        <f t="shared" si="19"/>
        <v/>
      </c>
      <c r="S33" s="9" t="str">
        <f t="shared" si="19"/>
        <v/>
      </c>
      <c r="T33" s="9" t="str">
        <f t="shared" si="19"/>
        <v/>
      </c>
      <c r="U33" s="9" t="str">
        <f t="shared" si="19"/>
        <v/>
      </c>
      <c r="V33" s="9" t="str">
        <f t="shared" si="19"/>
        <v/>
      </c>
      <c r="W33" s="9" t="str">
        <f t="shared" si="19"/>
        <v/>
      </c>
      <c r="X33" s="9" t="str">
        <f t="shared" si="19"/>
        <v/>
      </c>
      <c r="Y33" s="9" t="str">
        <f t="shared" si="19"/>
        <v/>
      </c>
      <c r="Z33" s="9" t="str">
        <f t="shared" si="19"/>
        <v/>
      </c>
      <c r="AA33" s="9" t="str">
        <f t="shared" si="19"/>
        <v/>
      </c>
      <c r="AB33" s="9" t="str">
        <f t="shared" si="20"/>
        <v/>
      </c>
      <c r="AC33" s="9" t="str">
        <f t="shared" si="20"/>
        <v/>
      </c>
      <c r="AD33" s="9" t="str">
        <f t="shared" si="20"/>
        <v/>
      </c>
      <c r="AE33" s="9" t="str">
        <f t="shared" si="20"/>
        <v/>
      </c>
      <c r="AF33" s="9" t="str">
        <f t="shared" si="20"/>
        <v/>
      </c>
      <c r="AG33" s="9" t="str">
        <f t="shared" si="20"/>
        <v/>
      </c>
      <c r="AH33" s="9" t="str">
        <f t="shared" si="20"/>
        <v/>
      </c>
      <c r="AI33" s="9" t="str">
        <f t="shared" si="20"/>
        <v/>
      </c>
      <c r="AJ33" s="9" t="str">
        <f t="shared" si="20"/>
        <v/>
      </c>
      <c r="AK33" s="9" t="str">
        <f t="shared" si="20"/>
        <v/>
      </c>
      <c r="AL33" s="9" t="str">
        <f t="shared" si="21"/>
        <v/>
      </c>
      <c r="AM33" s="9" t="str">
        <f t="shared" si="21"/>
        <v/>
      </c>
      <c r="AN33" s="9" t="str">
        <f t="shared" si="21"/>
        <v/>
      </c>
      <c r="AO33" s="9" t="str">
        <f t="shared" si="21"/>
        <v/>
      </c>
      <c r="AP33" s="9" t="str">
        <f t="shared" si="21"/>
        <v/>
      </c>
      <c r="AQ33" s="9" t="str">
        <f t="shared" si="21"/>
        <v/>
      </c>
      <c r="AR33" s="9" t="str">
        <f t="shared" si="21"/>
        <v/>
      </c>
      <c r="AS33" s="9" t="str">
        <f t="shared" si="21"/>
        <v/>
      </c>
      <c r="AT33" s="9" t="str">
        <f t="shared" si="21"/>
        <v/>
      </c>
      <c r="AU33" s="9" t="str">
        <f t="shared" si="21"/>
        <v/>
      </c>
    </row>
    <row r="34" spans="1:47" x14ac:dyDescent="0.2">
      <c r="B34" t="s">
        <v>52</v>
      </c>
      <c r="D34" s="60"/>
      <c r="E34" s="61"/>
      <c r="F34" s="62"/>
      <c r="G34" s="63">
        <f>D34*F34</f>
        <v>0</v>
      </c>
      <c r="H34" s="64">
        <f>G34/'Project Info'!$C$16</f>
        <v>0</v>
      </c>
      <c r="I34" s="60"/>
      <c r="J34" s="76">
        <v>17</v>
      </c>
      <c r="K34" s="78">
        <v>1</v>
      </c>
      <c r="L34" s="126" t="str">
        <f>+'Data Collection'!BD29</f>
        <v/>
      </c>
      <c r="M34" s="77" t="str">
        <f t="shared" si="9"/>
        <v/>
      </c>
      <c r="N34" s="4" t="str">
        <f t="shared" si="11"/>
        <v/>
      </c>
      <c r="O34" s="6" t="str">
        <f t="shared" si="12"/>
        <v/>
      </c>
      <c r="P34" s="29"/>
      <c r="Q34" s="53" t="str">
        <f t="shared" si="13"/>
        <v>Interior doors</v>
      </c>
      <c r="R34" s="9" t="str">
        <f t="shared" si="19"/>
        <v/>
      </c>
      <c r="S34" s="9" t="str">
        <f t="shared" si="19"/>
        <v/>
      </c>
      <c r="T34" s="9" t="str">
        <f t="shared" si="19"/>
        <v/>
      </c>
      <c r="U34" s="9" t="str">
        <f t="shared" si="19"/>
        <v/>
      </c>
      <c r="V34" s="9" t="str">
        <f t="shared" si="19"/>
        <v/>
      </c>
      <c r="W34" s="9" t="str">
        <f t="shared" si="19"/>
        <v/>
      </c>
      <c r="X34" s="9" t="str">
        <f t="shared" si="19"/>
        <v/>
      </c>
      <c r="Y34" s="9" t="str">
        <f t="shared" si="19"/>
        <v/>
      </c>
      <c r="Z34" s="9" t="str">
        <f t="shared" si="19"/>
        <v/>
      </c>
      <c r="AA34" s="9" t="str">
        <f t="shared" si="19"/>
        <v/>
      </c>
      <c r="AB34" s="9" t="str">
        <f t="shared" si="20"/>
        <v/>
      </c>
      <c r="AC34" s="9" t="str">
        <f t="shared" si="20"/>
        <v/>
      </c>
      <c r="AD34" s="9" t="str">
        <f t="shared" si="20"/>
        <v/>
      </c>
      <c r="AE34" s="9" t="str">
        <f t="shared" si="20"/>
        <v/>
      </c>
      <c r="AF34" s="9" t="str">
        <f t="shared" si="20"/>
        <v/>
      </c>
      <c r="AG34" s="9" t="str">
        <f t="shared" si="20"/>
        <v/>
      </c>
      <c r="AH34" s="9" t="str">
        <f t="shared" si="20"/>
        <v/>
      </c>
      <c r="AI34" s="9" t="str">
        <f t="shared" si="20"/>
        <v/>
      </c>
      <c r="AJ34" s="9" t="str">
        <f t="shared" si="20"/>
        <v/>
      </c>
      <c r="AK34" s="9" t="str">
        <f t="shared" si="20"/>
        <v/>
      </c>
      <c r="AL34" s="9" t="str">
        <f t="shared" si="21"/>
        <v/>
      </c>
      <c r="AM34" s="9" t="str">
        <f t="shared" si="21"/>
        <v/>
      </c>
      <c r="AN34" s="9" t="str">
        <f t="shared" si="21"/>
        <v/>
      </c>
      <c r="AO34" s="9" t="str">
        <f t="shared" si="21"/>
        <v/>
      </c>
      <c r="AP34" s="9" t="str">
        <f t="shared" si="21"/>
        <v/>
      </c>
      <c r="AQ34" s="9" t="str">
        <f t="shared" si="21"/>
        <v/>
      </c>
      <c r="AR34" s="9" t="str">
        <f t="shared" si="21"/>
        <v/>
      </c>
      <c r="AS34" s="9" t="str">
        <f t="shared" si="21"/>
        <v/>
      </c>
      <c r="AT34" s="9" t="str">
        <f t="shared" si="21"/>
        <v/>
      </c>
      <c r="AU34" s="9" t="str">
        <f t="shared" si="21"/>
        <v/>
      </c>
    </row>
    <row r="35" spans="1:47" x14ac:dyDescent="0.2">
      <c r="B35" t="s">
        <v>70</v>
      </c>
      <c r="D35" s="60"/>
      <c r="E35" s="61"/>
      <c r="F35" s="62"/>
      <c r="G35" s="63">
        <f t="shared" ref="G35:G41" si="22">D35*F35</f>
        <v>0</v>
      </c>
      <c r="H35" s="64">
        <f>G35/'Project Info'!$C$16</f>
        <v>0</v>
      </c>
      <c r="I35" s="60"/>
      <c r="J35" s="76">
        <v>12</v>
      </c>
      <c r="K35" s="78">
        <v>1</v>
      </c>
      <c r="L35" s="126" t="str">
        <f>+'Data Collection'!BD30</f>
        <v/>
      </c>
      <c r="M35" s="77" t="str">
        <f t="shared" si="9"/>
        <v/>
      </c>
      <c r="N35" s="4" t="str">
        <f t="shared" si="11"/>
        <v/>
      </c>
      <c r="O35" s="6" t="str">
        <f t="shared" si="12"/>
        <v/>
      </c>
      <c r="P35" s="29"/>
      <c r="Q35" s="53" t="str">
        <f t="shared" si="13"/>
        <v>Air conditioners</v>
      </c>
      <c r="R35" s="9" t="str">
        <f t="shared" si="19"/>
        <v/>
      </c>
      <c r="S35" s="9" t="str">
        <f t="shared" si="19"/>
        <v/>
      </c>
      <c r="T35" s="9" t="str">
        <f t="shared" si="19"/>
        <v/>
      </c>
      <c r="U35" s="9" t="str">
        <f t="shared" si="19"/>
        <v/>
      </c>
      <c r="V35" s="9" t="str">
        <f t="shared" si="19"/>
        <v/>
      </c>
      <c r="W35" s="9" t="str">
        <f t="shared" si="19"/>
        <v/>
      </c>
      <c r="X35" s="9" t="str">
        <f t="shared" si="19"/>
        <v/>
      </c>
      <c r="Y35" s="9" t="str">
        <f t="shared" si="19"/>
        <v/>
      </c>
      <c r="Z35" s="9" t="str">
        <f t="shared" si="19"/>
        <v/>
      </c>
      <c r="AA35" s="9" t="str">
        <f t="shared" si="19"/>
        <v/>
      </c>
      <c r="AB35" s="9" t="str">
        <f t="shared" si="20"/>
        <v/>
      </c>
      <c r="AC35" s="9" t="str">
        <f t="shared" si="20"/>
        <v/>
      </c>
      <c r="AD35" s="9" t="str">
        <f t="shared" si="20"/>
        <v/>
      </c>
      <c r="AE35" s="9" t="str">
        <f t="shared" si="20"/>
        <v/>
      </c>
      <c r="AF35" s="9" t="str">
        <f t="shared" si="20"/>
        <v/>
      </c>
      <c r="AG35" s="9" t="str">
        <f t="shared" si="20"/>
        <v/>
      </c>
      <c r="AH35" s="9" t="str">
        <f t="shared" si="20"/>
        <v/>
      </c>
      <c r="AI35" s="9" t="str">
        <f t="shared" si="20"/>
        <v/>
      </c>
      <c r="AJ35" s="9" t="str">
        <f t="shared" si="20"/>
        <v/>
      </c>
      <c r="AK35" s="9" t="str">
        <f t="shared" si="20"/>
        <v/>
      </c>
      <c r="AL35" s="9" t="str">
        <f t="shared" si="21"/>
        <v/>
      </c>
      <c r="AM35" s="9" t="str">
        <f t="shared" si="21"/>
        <v/>
      </c>
      <c r="AN35" s="9" t="str">
        <f t="shared" si="21"/>
        <v/>
      </c>
      <c r="AO35" s="9" t="str">
        <f t="shared" si="21"/>
        <v/>
      </c>
      <c r="AP35" s="9" t="str">
        <f t="shared" si="21"/>
        <v/>
      </c>
      <c r="AQ35" s="9" t="str">
        <f t="shared" si="21"/>
        <v/>
      </c>
      <c r="AR35" s="9" t="str">
        <f t="shared" si="21"/>
        <v/>
      </c>
      <c r="AS35" s="9" t="str">
        <f t="shared" si="21"/>
        <v/>
      </c>
      <c r="AT35" s="9" t="str">
        <f t="shared" si="21"/>
        <v/>
      </c>
      <c r="AU35" s="9" t="str">
        <f t="shared" si="21"/>
        <v/>
      </c>
    </row>
    <row r="36" spans="1:47" x14ac:dyDescent="0.2">
      <c r="B36" t="s">
        <v>53</v>
      </c>
      <c r="D36" s="60"/>
      <c r="E36" s="61"/>
      <c r="F36" s="62"/>
      <c r="G36" s="63">
        <f t="shared" si="22"/>
        <v>0</v>
      </c>
      <c r="H36" s="64">
        <f>G36/'Project Info'!$C$16</f>
        <v>0</v>
      </c>
      <c r="I36" s="60"/>
      <c r="J36" s="76">
        <v>15</v>
      </c>
      <c r="K36" s="78">
        <v>1</v>
      </c>
      <c r="L36" s="126" t="str">
        <f>+'Data Collection'!BD31</f>
        <v/>
      </c>
      <c r="M36" s="77" t="str">
        <f t="shared" si="9"/>
        <v/>
      </c>
      <c r="N36" s="4" t="str">
        <f t="shared" si="11"/>
        <v/>
      </c>
      <c r="O36" s="6" t="str">
        <f t="shared" si="12"/>
        <v/>
      </c>
      <c r="P36" s="29"/>
      <c r="Q36" s="53" t="str">
        <f t="shared" si="13"/>
        <v>Heating - electric</v>
      </c>
      <c r="R36" s="9" t="str">
        <f t="shared" si="19"/>
        <v/>
      </c>
      <c r="S36" s="9" t="str">
        <f t="shared" si="19"/>
        <v/>
      </c>
      <c r="T36" s="9" t="str">
        <f t="shared" si="19"/>
        <v/>
      </c>
      <c r="U36" s="9" t="str">
        <f t="shared" si="19"/>
        <v/>
      </c>
      <c r="V36" s="9" t="str">
        <f t="shared" si="19"/>
        <v/>
      </c>
      <c r="W36" s="9" t="str">
        <f t="shared" si="19"/>
        <v/>
      </c>
      <c r="X36" s="9" t="str">
        <f t="shared" si="19"/>
        <v/>
      </c>
      <c r="Y36" s="9" t="str">
        <f t="shared" si="19"/>
        <v/>
      </c>
      <c r="Z36" s="9" t="str">
        <f t="shared" si="19"/>
        <v/>
      </c>
      <c r="AA36" s="9" t="str">
        <f t="shared" si="19"/>
        <v/>
      </c>
      <c r="AB36" s="9" t="str">
        <f t="shared" si="20"/>
        <v/>
      </c>
      <c r="AC36" s="9" t="str">
        <f t="shared" si="20"/>
        <v/>
      </c>
      <c r="AD36" s="9" t="str">
        <f t="shared" si="20"/>
        <v/>
      </c>
      <c r="AE36" s="9" t="str">
        <f t="shared" si="20"/>
        <v/>
      </c>
      <c r="AF36" s="9" t="str">
        <f t="shared" si="20"/>
        <v/>
      </c>
      <c r="AG36" s="9" t="str">
        <f t="shared" si="20"/>
        <v/>
      </c>
      <c r="AH36" s="9" t="str">
        <f t="shared" si="20"/>
        <v/>
      </c>
      <c r="AI36" s="9" t="str">
        <f t="shared" si="20"/>
        <v/>
      </c>
      <c r="AJ36" s="9" t="str">
        <f t="shared" si="20"/>
        <v/>
      </c>
      <c r="AK36" s="9" t="str">
        <f t="shared" si="20"/>
        <v/>
      </c>
      <c r="AL36" s="9" t="str">
        <f t="shared" si="21"/>
        <v/>
      </c>
      <c r="AM36" s="9" t="str">
        <f t="shared" si="21"/>
        <v/>
      </c>
      <c r="AN36" s="9" t="str">
        <f t="shared" si="21"/>
        <v/>
      </c>
      <c r="AO36" s="9" t="str">
        <f t="shared" si="21"/>
        <v/>
      </c>
      <c r="AP36" s="9" t="str">
        <f t="shared" si="21"/>
        <v/>
      </c>
      <c r="AQ36" s="9" t="str">
        <f t="shared" si="21"/>
        <v/>
      </c>
      <c r="AR36" s="9" t="str">
        <f t="shared" si="21"/>
        <v/>
      </c>
      <c r="AS36" s="9" t="str">
        <f t="shared" si="21"/>
        <v/>
      </c>
      <c r="AT36" s="9" t="str">
        <f t="shared" si="21"/>
        <v/>
      </c>
      <c r="AU36" s="9" t="str">
        <f t="shared" si="21"/>
        <v/>
      </c>
    </row>
    <row r="37" spans="1:47" x14ac:dyDescent="0.2">
      <c r="B37" t="s">
        <v>71</v>
      </c>
      <c r="D37" s="60"/>
      <c r="E37" s="61"/>
      <c r="F37" s="62"/>
      <c r="G37" s="63">
        <f t="shared" si="22"/>
        <v>0</v>
      </c>
      <c r="H37" s="64">
        <f>G37/'Project Info'!$C$16</f>
        <v>0</v>
      </c>
      <c r="I37" s="60"/>
      <c r="J37" s="76">
        <v>18</v>
      </c>
      <c r="K37" s="78">
        <v>1</v>
      </c>
      <c r="L37" s="126" t="str">
        <f>+'Data Collection'!BD32</f>
        <v/>
      </c>
      <c r="M37" s="77" t="str">
        <f t="shared" si="9"/>
        <v/>
      </c>
      <c r="N37" s="4" t="str">
        <f t="shared" si="11"/>
        <v/>
      </c>
      <c r="O37" s="6" t="str">
        <f t="shared" si="12"/>
        <v/>
      </c>
      <c r="P37" s="29"/>
      <c r="Q37" s="53" t="str">
        <f t="shared" si="13"/>
        <v>Heating - Gas</v>
      </c>
      <c r="R37" s="9" t="str">
        <f t="shared" si="19"/>
        <v/>
      </c>
      <c r="S37" s="9" t="str">
        <f t="shared" si="19"/>
        <v/>
      </c>
      <c r="T37" s="9" t="str">
        <f t="shared" si="19"/>
        <v/>
      </c>
      <c r="U37" s="9" t="str">
        <f t="shared" si="19"/>
        <v/>
      </c>
      <c r="V37" s="9" t="str">
        <f t="shared" si="19"/>
        <v/>
      </c>
      <c r="W37" s="9" t="str">
        <f t="shared" si="19"/>
        <v/>
      </c>
      <c r="X37" s="9" t="str">
        <f t="shared" si="19"/>
        <v/>
      </c>
      <c r="Y37" s="9" t="str">
        <f t="shared" si="19"/>
        <v/>
      </c>
      <c r="Z37" s="9" t="str">
        <f t="shared" si="19"/>
        <v/>
      </c>
      <c r="AA37" s="9" t="str">
        <f t="shared" si="19"/>
        <v/>
      </c>
      <c r="AB37" s="9" t="str">
        <f t="shared" si="20"/>
        <v/>
      </c>
      <c r="AC37" s="9" t="str">
        <f t="shared" si="20"/>
        <v/>
      </c>
      <c r="AD37" s="9" t="str">
        <f t="shared" si="20"/>
        <v/>
      </c>
      <c r="AE37" s="9" t="str">
        <f t="shared" si="20"/>
        <v/>
      </c>
      <c r="AF37" s="9" t="str">
        <f t="shared" si="20"/>
        <v/>
      </c>
      <c r="AG37" s="9" t="str">
        <f t="shared" si="20"/>
        <v/>
      </c>
      <c r="AH37" s="9" t="str">
        <f t="shared" si="20"/>
        <v/>
      </c>
      <c r="AI37" s="9" t="str">
        <f t="shared" si="20"/>
        <v/>
      </c>
      <c r="AJ37" s="9" t="str">
        <f t="shared" si="20"/>
        <v/>
      </c>
      <c r="AK37" s="9" t="str">
        <f t="shared" si="20"/>
        <v/>
      </c>
      <c r="AL37" s="9" t="str">
        <f t="shared" si="21"/>
        <v/>
      </c>
      <c r="AM37" s="9" t="str">
        <f t="shared" si="21"/>
        <v/>
      </c>
      <c r="AN37" s="9" t="str">
        <f t="shared" si="21"/>
        <v/>
      </c>
      <c r="AO37" s="9" t="str">
        <f t="shared" si="21"/>
        <v/>
      </c>
      <c r="AP37" s="9" t="str">
        <f t="shared" si="21"/>
        <v/>
      </c>
      <c r="AQ37" s="9" t="str">
        <f t="shared" si="21"/>
        <v/>
      </c>
      <c r="AR37" s="9" t="str">
        <f t="shared" si="21"/>
        <v/>
      </c>
      <c r="AS37" s="9" t="str">
        <f t="shared" si="21"/>
        <v/>
      </c>
      <c r="AT37" s="9" t="str">
        <f t="shared" si="21"/>
        <v/>
      </c>
      <c r="AU37" s="9" t="str">
        <f t="shared" si="21"/>
        <v/>
      </c>
    </row>
    <row r="38" spans="1:47" x14ac:dyDescent="0.2">
      <c r="A38" s="5" t="s">
        <v>5</v>
      </c>
      <c r="C38" s="49"/>
      <c r="D38" s="65"/>
      <c r="E38" s="66"/>
      <c r="F38" s="67"/>
      <c r="G38" s="63"/>
      <c r="H38" s="64"/>
      <c r="I38" s="65"/>
      <c r="J38" s="50"/>
      <c r="K38" s="79"/>
      <c r="L38" s="126"/>
      <c r="M38" s="77"/>
      <c r="N38" s="4"/>
      <c r="O38" s="6"/>
      <c r="P38" s="29"/>
      <c r="Q38" s="8" t="str">
        <f>A38</f>
        <v>Exteriors</v>
      </c>
      <c r="R38" s="9" t="str">
        <f t="shared" si="19"/>
        <v/>
      </c>
      <c r="S38" s="9" t="str">
        <f t="shared" si="19"/>
        <v/>
      </c>
      <c r="T38" s="9" t="str">
        <f t="shared" si="19"/>
        <v/>
      </c>
      <c r="U38" s="9" t="str">
        <f t="shared" si="19"/>
        <v/>
      </c>
      <c r="V38" s="9" t="str">
        <f t="shared" si="19"/>
        <v/>
      </c>
      <c r="W38" s="9" t="str">
        <f t="shared" si="19"/>
        <v/>
      </c>
      <c r="X38" s="9" t="str">
        <f t="shared" si="19"/>
        <v/>
      </c>
      <c r="Y38" s="9" t="str">
        <f t="shared" si="19"/>
        <v/>
      </c>
      <c r="Z38" s="9" t="str">
        <f t="shared" si="19"/>
        <v/>
      </c>
      <c r="AA38" s="9" t="str">
        <f t="shared" si="19"/>
        <v/>
      </c>
      <c r="AB38" s="9" t="str">
        <f t="shared" si="20"/>
        <v/>
      </c>
      <c r="AC38" s="9" t="str">
        <f t="shared" si="20"/>
        <v/>
      </c>
      <c r="AD38" s="9" t="str">
        <f t="shared" si="20"/>
        <v/>
      </c>
      <c r="AE38" s="9" t="str">
        <f t="shared" si="20"/>
        <v/>
      </c>
      <c r="AF38" s="9" t="str">
        <f t="shared" si="20"/>
        <v/>
      </c>
      <c r="AG38" s="9" t="str">
        <f t="shared" si="20"/>
        <v/>
      </c>
      <c r="AH38" s="9" t="str">
        <f t="shared" si="20"/>
        <v/>
      </c>
      <c r="AI38" s="9" t="str">
        <f t="shared" si="20"/>
        <v/>
      </c>
      <c r="AJ38" s="9" t="str">
        <f t="shared" si="20"/>
        <v/>
      </c>
      <c r="AK38" s="9" t="str">
        <f t="shared" si="20"/>
        <v/>
      </c>
      <c r="AL38" s="9" t="str">
        <f t="shared" si="21"/>
        <v/>
      </c>
      <c r="AM38" s="9" t="str">
        <f t="shared" si="21"/>
        <v/>
      </c>
      <c r="AN38" s="9" t="str">
        <f t="shared" si="21"/>
        <v/>
      </c>
      <c r="AO38" s="9" t="str">
        <f t="shared" si="21"/>
        <v/>
      </c>
      <c r="AP38" s="9" t="str">
        <f t="shared" si="21"/>
        <v/>
      </c>
      <c r="AQ38" s="9" t="str">
        <f t="shared" si="21"/>
        <v/>
      </c>
      <c r="AR38" s="9" t="str">
        <f t="shared" si="21"/>
        <v/>
      </c>
      <c r="AS38" s="9" t="str">
        <f t="shared" si="21"/>
        <v/>
      </c>
      <c r="AT38" s="9" t="str">
        <f t="shared" si="21"/>
        <v/>
      </c>
      <c r="AU38" s="9" t="str">
        <f t="shared" si="21"/>
        <v/>
      </c>
    </row>
    <row r="39" spans="1:47" x14ac:dyDescent="0.2">
      <c r="B39" t="s">
        <v>6</v>
      </c>
      <c r="D39" s="60"/>
      <c r="E39" s="61"/>
      <c r="F39" s="62"/>
      <c r="G39" s="63">
        <f>D39*F39</f>
        <v>0</v>
      </c>
      <c r="H39" s="64">
        <f>G39/'Project Info'!$C$16</f>
        <v>0</v>
      </c>
      <c r="I39" s="60"/>
      <c r="J39" s="76">
        <v>25</v>
      </c>
      <c r="K39" s="78">
        <v>1</v>
      </c>
      <c r="L39" s="126" t="str">
        <f>+'Data Collection'!BD43</f>
        <v/>
      </c>
      <c r="M39" s="77" t="str">
        <f t="shared" si="9"/>
        <v/>
      </c>
      <c r="N39" s="4" t="str">
        <f t="shared" ref="N39:N51" si="23">IFERROR(J39-L39,"")</f>
        <v/>
      </c>
      <c r="O39" s="6" t="str">
        <f t="shared" ref="O39:O51" si="24">IF(I39="","",I39/J39)</f>
        <v/>
      </c>
      <c r="P39" s="29"/>
      <c r="Q39" s="53" t="str">
        <f t="shared" ref="Q39:Q51" si="25">B39</f>
        <v>Roofing</v>
      </c>
      <c r="R39" s="9" t="str">
        <f t="shared" si="19"/>
        <v/>
      </c>
      <c r="S39" s="9" t="str">
        <f t="shared" si="19"/>
        <v/>
      </c>
      <c r="T39" s="9" t="str">
        <f t="shared" si="19"/>
        <v/>
      </c>
      <c r="U39" s="9" t="str">
        <f t="shared" si="19"/>
        <v/>
      </c>
      <c r="V39" s="9" t="str">
        <f t="shared" si="19"/>
        <v/>
      </c>
      <c r="W39" s="9" t="str">
        <f t="shared" si="19"/>
        <v/>
      </c>
      <c r="X39" s="9" t="str">
        <f t="shared" si="19"/>
        <v/>
      </c>
      <c r="Y39" s="9" t="str">
        <f t="shared" si="19"/>
        <v/>
      </c>
      <c r="Z39" s="9" t="str">
        <f t="shared" si="19"/>
        <v/>
      </c>
      <c r="AA39" s="9" t="str">
        <f t="shared" si="19"/>
        <v/>
      </c>
      <c r="AB39" s="9" t="str">
        <f t="shared" si="20"/>
        <v/>
      </c>
      <c r="AC39" s="9" t="str">
        <f t="shared" si="20"/>
        <v/>
      </c>
      <c r="AD39" s="9" t="str">
        <f t="shared" si="20"/>
        <v/>
      </c>
      <c r="AE39" s="9" t="str">
        <f t="shared" si="20"/>
        <v/>
      </c>
      <c r="AF39" s="9" t="str">
        <f t="shared" si="20"/>
        <v/>
      </c>
      <c r="AG39" s="9" t="str">
        <f t="shared" si="20"/>
        <v/>
      </c>
      <c r="AH39" s="9" t="str">
        <f t="shared" si="20"/>
        <v/>
      </c>
      <c r="AI39" s="9" t="str">
        <f t="shared" si="20"/>
        <v/>
      </c>
      <c r="AJ39" s="9" t="str">
        <f t="shared" si="20"/>
        <v/>
      </c>
      <c r="AK39" s="9" t="str">
        <f t="shared" si="20"/>
        <v/>
      </c>
      <c r="AL39" s="9" t="str">
        <f t="shared" si="21"/>
        <v/>
      </c>
      <c r="AM39" s="9" t="str">
        <f t="shared" si="21"/>
        <v/>
      </c>
      <c r="AN39" s="9" t="str">
        <f t="shared" si="21"/>
        <v/>
      </c>
      <c r="AO39" s="9" t="str">
        <f t="shared" si="21"/>
        <v/>
      </c>
      <c r="AP39" s="9" t="str">
        <f t="shared" si="21"/>
        <v/>
      </c>
      <c r="AQ39" s="9" t="str">
        <f t="shared" si="21"/>
        <v/>
      </c>
      <c r="AR39" s="9" t="str">
        <f t="shared" si="21"/>
        <v/>
      </c>
      <c r="AS39" s="9" t="str">
        <f t="shared" si="21"/>
        <v/>
      </c>
      <c r="AT39" s="9" t="str">
        <f t="shared" si="21"/>
        <v/>
      </c>
      <c r="AU39" s="9" t="str">
        <f t="shared" si="21"/>
        <v/>
      </c>
    </row>
    <row r="40" spans="1:47" x14ac:dyDescent="0.2">
      <c r="B40" t="s">
        <v>7</v>
      </c>
      <c r="D40" s="60"/>
      <c r="E40" s="61"/>
      <c r="F40" s="62"/>
      <c r="G40" s="63">
        <f t="shared" si="22"/>
        <v>0</v>
      </c>
      <c r="H40" s="64">
        <f>G40/'Project Info'!$C$16</f>
        <v>0</v>
      </c>
      <c r="I40" s="60"/>
      <c r="J40" s="76">
        <v>25</v>
      </c>
      <c r="K40" s="78">
        <v>1</v>
      </c>
      <c r="L40" s="126" t="str">
        <f>+'Data Collection'!BD44</f>
        <v/>
      </c>
      <c r="M40" s="77" t="str">
        <f t="shared" si="9"/>
        <v/>
      </c>
      <c r="N40" s="4" t="str">
        <f t="shared" si="23"/>
        <v/>
      </c>
      <c r="O40" s="6" t="str">
        <f t="shared" si="24"/>
        <v/>
      </c>
      <c r="P40" s="29"/>
      <c r="Q40" s="53" t="str">
        <f t="shared" si="25"/>
        <v>Gutters/Downspouts</v>
      </c>
      <c r="R40" s="9" t="str">
        <f t="shared" si="19"/>
        <v/>
      </c>
      <c r="S40" s="9" t="str">
        <f t="shared" si="19"/>
        <v/>
      </c>
      <c r="T40" s="9" t="str">
        <f t="shared" si="19"/>
        <v/>
      </c>
      <c r="U40" s="9" t="str">
        <f t="shared" si="19"/>
        <v/>
      </c>
      <c r="V40" s="9" t="str">
        <f t="shared" si="19"/>
        <v/>
      </c>
      <c r="W40" s="9" t="str">
        <f t="shared" si="19"/>
        <v/>
      </c>
      <c r="X40" s="9" t="str">
        <f t="shared" si="19"/>
        <v/>
      </c>
      <c r="Y40" s="9" t="str">
        <f t="shared" si="19"/>
        <v/>
      </c>
      <c r="Z40" s="9" t="str">
        <f t="shared" si="19"/>
        <v/>
      </c>
      <c r="AA40" s="9" t="str">
        <f t="shared" si="19"/>
        <v/>
      </c>
      <c r="AB40" s="9" t="str">
        <f t="shared" si="20"/>
        <v/>
      </c>
      <c r="AC40" s="9" t="str">
        <f t="shared" si="20"/>
        <v/>
      </c>
      <c r="AD40" s="9" t="str">
        <f t="shared" si="20"/>
        <v/>
      </c>
      <c r="AE40" s="9" t="str">
        <f t="shared" si="20"/>
        <v/>
      </c>
      <c r="AF40" s="9" t="str">
        <f t="shared" si="20"/>
        <v/>
      </c>
      <c r="AG40" s="9" t="str">
        <f t="shared" si="20"/>
        <v/>
      </c>
      <c r="AH40" s="9" t="str">
        <f t="shared" si="20"/>
        <v/>
      </c>
      <c r="AI40" s="9" t="str">
        <f t="shared" si="20"/>
        <v/>
      </c>
      <c r="AJ40" s="9" t="str">
        <f t="shared" si="20"/>
        <v/>
      </c>
      <c r="AK40" s="9" t="str">
        <f t="shared" si="20"/>
        <v/>
      </c>
      <c r="AL40" s="9" t="str">
        <f t="shared" si="21"/>
        <v/>
      </c>
      <c r="AM40" s="9" t="str">
        <f t="shared" si="21"/>
        <v/>
      </c>
      <c r="AN40" s="9" t="str">
        <f t="shared" si="21"/>
        <v/>
      </c>
      <c r="AO40" s="9" t="str">
        <f t="shared" si="21"/>
        <v/>
      </c>
      <c r="AP40" s="9" t="str">
        <f t="shared" si="21"/>
        <v/>
      </c>
      <c r="AQ40" s="9" t="str">
        <f t="shared" si="21"/>
        <v/>
      </c>
      <c r="AR40" s="9" t="str">
        <f t="shared" si="21"/>
        <v/>
      </c>
      <c r="AS40" s="9" t="str">
        <f t="shared" si="21"/>
        <v/>
      </c>
      <c r="AT40" s="9" t="str">
        <f t="shared" si="21"/>
        <v/>
      </c>
      <c r="AU40" s="9" t="str">
        <f t="shared" si="21"/>
        <v/>
      </c>
    </row>
    <row r="41" spans="1:47" x14ac:dyDescent="0.2">
      <c r="B41" t="s">
        <v>8</v>
      </c>
      <c r="D41" s="60"/>
      <c r="E41" s="61"/>
      <c r="F41" s="62"/>
      <c r="G41" s="63">
        <f t="shared" si="22"/>
        <v>0</v>
      </c>
      <c r="H41" s="64">
        <f>G41/'Project Info'!$C$16</f>
        <v>0</v>
      </c>
      <c r="I41" s="60"/>
      <c r="J41" s="76">
        <v>7</v>
      </c>
      <c r="K41" s="78">
        <v>1</v>
      </c>
      <c r="L41" s="126" t="str">
        <f>+'Data Collection'!BD45</f>
        <v/>
      </c>
      <c r="M41" s="77" t="str">
        <f t="shared" si="9"/>
        <v/>
      </c>
      <c r="N41" s="4" t="str">
        <f t="shared" si="23"/>
        <v/>
      </c>
      <c r="O41" s="6" t="str">
        <f t="shared" si="24"/>
        <v/>
      </c>
      <c r="P41" s="29"/>
      <c r="Q41" s="53" t="str">
        <f t="shared" si="25"/>
        <v>Painting</v>
      </c>
      <c r="R41" s="9" t="str">
        <f t="shared" ref="R41:AA50" si="26">IFERROR(IF($B41="","",IF(R$8&lt;($K41+1)/2,"",IF(MOD(((R$8+INT($K41-1)/2)-$N41),$J41)&lt;$K41,$I41/$K41,""))),"")</f>
        <v/>
      </c>
      <c r="S41" s="9" t="str">
        <f t="shared" si="26"/>
        <v/>
      </c>
      <c r="T41" s="9" t="str">
        <f t="shared" si="26"/>
        <v/>
      </c>
      <c r="U41" s="9" t="str">
        <f t="shared" si="26"/>
        <v/>
      </c>
      <c r="V41" s="9" t="str">
        <f t="shared" si="26"/>
        <v/>
      </c>
      <c r="W41" s="9" t="str">
        <f t="shared" si="26"/>
        <v/>
      </c>
      <c r="X41" s="9" t="str">
        <f t="shared" si="26"/>
        <v/>
      </c>
      <c r="Y41" s="9" t="str">
        <f t="shared" si="26"/>
        <v/>
      </c>
      <c r="Z41" s="9" t="str">
        <f t="shared" si="26"/>
        <v/>
      </c>
      <c r="AA41" s="9" t="str">
        <f t="shared" si="26"/>
        <v/>
      </c>
      <c r="AB41" s="9" t="str">
        <f t="shared" ref="AB41:AK50" si="27">IFERROR(IF($B41="","",IF(AB$8&lt;($K41+1)/2,"",IF(MOD(((AB$8+INT($K41-1)/2)-$N41),$J41)&lt;$K41,$I41/$K41,""))),"")</f>
        <v/>
      </c>
      <c r="AC41" s="9" t="str">
        <f t="shared" si="27"/>
        <v/>
      </c>
      <c r="AD41" s="9" t="str">
        <f t="shared" si="27"/>
        <v/>
      </c>
      <c r="AE41" s="9" t="str">
        <f t="shared" si="27"/>
        <v/>
      </c>
      <c r="AF41" s="9" t="str">
        <f t="shared" si="27"/>
        <v/>
      </c>
      <c r="AG41" s="9" t="str">
        <f t="shared" si="27"/>
        <v/>
      </c>
      <c r="AH41" s="9" t="str">
        <f t="shared" si="27"/>
        <v/>
      </c>
      <c r="AI41" s="9" t="str">
        <f t="shared" si="27"/>
        <v/>
      </c>
      <c r="AJ41" s="9" t="str">
        <f t="shared" si="27"/>
        <v/>
      </c>
      <c r="AK41" s="9" t="str">
        <f t="shared" si="27"/>
        <v/>
      </c>
      <c r="AL41" s="9" t="str">
        <f t="shared" ref="AL41:AU50" si="28">IFERROR(IF($B41="","",IF(AL$8&lt;($K41+1)/2,"",IF(MOD(((AL$8+INT($K41-1)/2)-$N41),$J41)&lt;$K41,$I41/$K41,""))),"")</f>
        <v/>
      </c>
      <c r="AM41" s="9" t="str">
        <f t="shared" si="28"/>
        <v/>
      </c>
      <c r="AN41" s="9" t="str">
        <f t="shared" si="28"/>
        <v/>
      </c>
      <c r="AO41" s="9" t="str">
        <f t="shared" si="28"/>
        <v/>
      </c>
      <c r="AP41" s="9" t="str">
        <f t="shared" si="28"/>
        <v/>
      </c>
      <c r="AQ41" s="9" t="str">
        <f t="shared" si="28"/>
        <v/>
      </c>
      <c r="AR41" s="9" t="str">
        <f t="shared" si="28"/>
        <v/>
      </c>
      <c r="AS41" s="9" t="str">
        <f t="shared" si="28"/>
        <v/>
      </c>
      <c r="AT41" s="9" t="str">
        <f t="shared" si="28"/>
        <v/>
      </c>
      <c r="AU41" s="9" t="str">
        <f t="shared" si="28"/>
        <v/>
      </c>
    </row>
    <row r="42" spans="1:47" x14ac:dyDescent="0.2">
      <c r="B42" t="s">
        <v>55</v>
      </c>
      <c r="D42" s="60"/>
      <c r="E42" s="61"/>
      <c r="F42" s="62"/>
      <c r="G42" s="63">
        <f>D42*F42</f>
        <v>0</v>
      </c>
      <c r="H42" s="64">
        <f>G42/'Project Info'!$C$16</f>
        <v>0</v>
      </c>
      <c r="I42" s="60"/>
      <c r="J42" s="76">
        <v>30</v>
      </c>
      <c r="K42" s="78">
        <v>1</v>
      </c>
      <c r="L42" s="126" t="str">
        <f>+'Data Collection'!BD46</f>
        <v/>
      </c>
      <c r="M42" s="77" t="str">
        <f t="shared" si="9"/>
        <v/>
      </c>
      <c r="N42" s="4" t="str">
        <f t="shared" si="23"/>
        <v/>
      </c>
      <c r="O42" s="6" t="str">
        <f t="shared" si="24"/>
        <v/>
      </c>
      <c r="P42" s="29"/>
      <c r="Q42" s="53" t="str">
        <f t="shared" si="25"/>
        <v>Siding/trim</v>
      </c>
      <c r="R42" s="9" t="str">
        <f t="shared" si="26"/>
        <v/>
      </c>
      <c r="S42" s="9" t="str">
        <f t="shared" si="26"/>
        <v/>
      </c>
      <c r="T42" s="9" t="str">
        <f t="shared" si="26"/>
        <v/>
      </c>
      <c r="U42" s="9" t="str">
        <f t="shared" si="26"/>
        <v/>
      </c>
      <c r="V42" s="9" t="str">
        <f t="shared" si="26"/>
        <v/>
      </c>
      <c r="W42" s="9" t="str">
        <f t="shared" si="26"/>
        <v/>
      </c>
      <c r="X42" s="9" t="str">
        <f t="shared" si="26"/>
        <v/>
      </c>
      <c r="Y42" s="9" t="str">
        <f t="shared" si="26"/>
        <v/>
      </c>
      <c r="Z42" s="9" t="str">
        <f t="shared" si="26"/>
        <v/>
      </c>
      <c r="AA42" s="9" t="str">
        <f t="shared" si="26"/>
        <v/>
      </c>
      <c r="AB42" s="9" t="str">
        <f t="shared" si="27"/>
        <v/>
      </c>
      <c r="AC42" s="9" t="str">
        <f t="shared" si="27"/>
        <v/>
      </c>
      <c r="AD42" s="9" t="str">
        <f t="shared" si="27"/>
        <v/>
      </c>
      <c r="AE42" s="9" t="str">
        <f t="shared" si="27"/>
        <v/>
      </c>
      <c r="AF42" s="9" t="str">
        <f t="shared" si="27"/>
        <v/>
      </c>
      <c r="AG42" s="9" t="str">
        <f t="shared" si="27"/>
        <v/>
      </c>
      <c r="AH42" s="9" t="str">
        <f t="shared" si="27"/>
        <v/>
      </c>
      <c r="AI42" s="9" t="str">
        <f t="shared" si="27"/>
        <v/>
      </c>
      <c r="AJ42" s="9" t="str">
        <f t="shared" si="27"/>
        <v/>
      </c>
      <c r="AK42" s="9" t="str">
        <f t="shared" si="27"/>
        <v/>
      </c>
      <c r="AL42" s="9" t="str">
        <f t="shared" si="28"/>
        <v/>
      </c>
      <c r="AM42" s="9" t="str">
        <f t="shared" si="28"/>
        <v/>
      </c>
      <c r="AN42" s="9" t="str">
        <f t="shared" si="28"/>
        <v/>
      </c>
      <c r="AO42" s="9" t="str">
        <f t="shared" si="28"/>
        <v/>
      </c>
      <c r="AP42" s="9" t="str">
        <f t="shared" si="28"/>
        <v/>
      </c>
      <c r="AQ42" s="9" t="str">
        <f t="shared" si="28"/>
        <v/>
      </c>
      <c r="AR42" s="9" t="str">
        <f t="shared" si="28"/>
        <v/>
      </c>
      <c r="AS42" s="9" t="str">
        <f t="shared" si="28"/>
        <v/>
      </c>
      <c r="AT42" s="9" t="str">
        <f t="shared" si="28"/>
        <v/>
      </c>
      <c r="AU42" s="9" t="str">
        <f t="shared" si="28"/>
        <v/>
      </c>
    </row>
    <row r="43" spans="1:47" x14ac:dyDescent="0.2">
      <c r="B43" t="s">
        <v>51</v>
      </c>
      <c r="D43" s="60"/>
      <c r="E43" s="61"/>
      <c r="F43" s="62"/>
      <c r="G43" s="63">
        <f>D43*F43</f>
        <v>0</v>
      </c>
      <c r="H43" s="64">
        <f>G43/'Project Info'!$C$16</f>
        <v>0</v>
      </c>
      <c r="I43" s="60"/>
      <c r="J43" s="76">
        <v>30</v>
      </c>
      <c r="K43" s="78">
        <v>1</v>
      </c>
      <c r="L43" s="126" t="str">
        <f>+'Data Collection'!BD47</f>
        <v/>
      </c>
      <c r="M43" s="77" t="str">
        <f t="shared" si="9"/>
        <v/>
      </c>
      <c r="N43" s="4" t="str">
        <f t="shared" si="23"/>
        <v/>
      </c>
      <c r="O43" s="6" t="str">
        <f t="shared" si="24"/>
        <v/>
      </c>
      <c r="P43" s="29"/>
      <c r="Q43" s="53" t="str">
        <f t="shared" si="25"/>
        <v>Exterior doors</v>
      </c>
      <c r="R43" s="9" t="str">
        <f t="shared" si="26"/>
        <v/>
      </c>
      <c r="S43" s="9" t="str">
        <f t="shared" si="26"/>
        <v/>
      </c>
      <c r="T43" s="9" t="str">
        <f t="shared" si="26"/>
        <v/>
      </c>
      <c r="U43" s="9" t="str">
        <f t="shared" si="26"/>
        <v/>
      </c>
      <c r="V43" s="9" t="str">
        <f t="shared" si="26"/>
        <v/>
      </c>
      <c r="W43" s="9" t="str">
        <f t="shared" si="26"/>
        <v/>
      </c>
      <c r="X43" s="9" t="str">
        <f t="shared" si="26"/>
        <v/>
      </c>
      <c r="Y43" s="9" t="str">
        <f t="shared" si="26"/>
        <v/>
      </c>
      <c r="Z43" s="9" t="str">
        <f t="shared" si="26"/>
        <v/>
      </c>
      <c r="AA43" s="9" t="str">
        <f t="shared" si="26"/>
        <v/>
      </c>
      <c r="AB43" s="9" t="str">
        <f t="shared" si="27"/>
        <v/>
      </c>
      <c r="AC43" s="9" t="str">
        <f t="shared" si="27"/>
        <v/>
      </c>
      <c r="AD43" s="9" t="str">
        <f t="shared" si="27"/>
        <v/>
      </c>
      <c r="AE43" s="9" t="str">
        <f t="shared" si="27"/>
        <v/>
      </c>
      <c r="AF43" s="9" t="str">
        <f t="shared" si="27"/>
        <v/>
      </c>
      <c r="AG43" s="9" t="str">
        <f t="shared" si="27"/>
        <v/>
      </c>
      <c r="AH43" s="9" t="str">
        <f t="shared" si="27"/>
        <v/>
      </c>
      <c r="AI43" s="9" t="str">
        <f t="shared" si="27"/>
        <v/>
      </c>
      <c r="AJ43" s="9" t="str">
        <f t="shared" si="27"/>
        <v/>
      </c>
      <c r="AK43" s="9" t="str">
        <f t="shared" si="27"/>
        <v/>
      </c>
      <c r="AL43" s="9" t="str">
        <f t="shared" si="28"/>
        <v/>
      </c>
      <c r="AM43" s="9" t="str">
        <f t="shared" si="28"/>
        <v/>
      </c>
      <c r="AN43" s="9" t="str">
        <f t="shared" si="28"/>
        <v/>
      </c>
      <c r="AO43" s="9" t="str">
        <f t="shared" si="28"/>
        <v/>
      </c>
      <c r="AP43" s="9" t="str">
        <f t="shared" si="28"/>
        <v/>
      </c>
      <c r="AQ43" s="9" t="str">
        <f t="shared" si="28"/>
        <v/>
      </c>
      <c r="AR43" s="9" t="str">
        <f t="shared" si="28"/>
        <v/>
      </c>
      <c r="AS43" s="9" t="str">
        <f t="shared" si="28"/>
        <v/>
      </c>
      <c r="AT43" s="9" t="str">
        <f t="shared" si="28"/>
        <v/>
      </c>
      <c r="AU43" s="9" t="str">
        <f t="shared" si="28"/>
        <v/>
      </c>
    </row>
    <row r="44" spans="1:47" x14ac:dyDescent="0.2">
      <c r="B44" t="s">
        <v>56</v>
      </c>
      <c r="D44" s="60"/>
      <c r="E44" s="68"/>
      <c r="F44" s="62"/>
      <c r="G44" s="63">
        <f>D44*F44</f>
        <v>0</v>
      </c>
      <c r="H44" s="64">
        <f>G44/'Project Info'!$C$16</f>
        <v>0</v>
      </c>
      <c r="I44" s="60"/>
      <c r="J44" s="76">
        <v>25</v>
      </c>
      <c r="K44" s="78">
        <v>1</v>
      </c>
      <c r="L44" s="126" t="str">
        <f>+'Data Collection'!BD48</f>
        <v/>
      </c>
      <c r="M44" s="77" t="str">
        <f t="shared" si="9"/>
        <v/>
      </c>
      <c r="N44" s="4" t="str">
        <f t="shared" si="23"/>
        <v/>
      </c>
      <c r="O44" s="6" t="str">
        <f t="shared" si="24"/>
        <v/>
      </c>
      <c r="P44" s="29"/>
      <c r="Q44" s="53" t="str">
        <f t="shared" si="25"/>
        <v xml:space="preserve">Windows </v>
      </c>
      <c r="R44" s="9" t="str">
        <f t="shared" si="26"/>
        <v/>
      </c>
      <c r="S44" s="9" t="str">
        <f t="shared" si="26"/>
        <v/>
      </c>
      <c r="T44" s="9" t="str">
        <f t="shared" si="26"/>
        <v/>
      </c>
      <c r="U44" s="9" t="str">
        <f t="shared" si="26"/>
        <v/>
      </c>
      <c r="V44" s="9" t="str">
        <f t="shared" si="26"/>
        <v/>
      </c>
      <c r="W44" s="9" t="str">
        <f t="shared" si="26"/>
        <v/>
      </c>
      <c r="X44" s="9" t="str">
        <f t="shared" si="26"/>
        <v/>
      </c>
      <c r="Y44" s="9" t="str">
        <f t="shared" si="26"/>
        <v/>
      </c>
      <c r="Z44" s="9" t="str">
        <f t="shared" si="26"/>
        <v/>
      </c>
      <c r="AA44" s="9" t="str">
        <f t="shared" si="26"/>
        <v/>
      </c>
      <c r="AB44" s="9" t="str">
        <f t="shared" si="27"/>
        <v/>
      </c>
      <c r="AC44" s="9" t="str">
        <f t="shared" si="27"/>
        <v/>
      </c>
      <c r="AD44" s="9" t="str">
        <f t="shared" si="27"/>
        <v/>
      </c>
      <c r="AE44" s="9" t="str">
        <f t="shared" si="27"/>
        <v/>
      </c>
      <c r="AF44" s="9" t="str">
        <f t="shared" si="27"/>
        <v/>
      </c>
      <c r="AG44" s="9" t="str">
        <f t="shared" si="27"/>
        <v/>
      </c>
      <c r="AH44" s="9" t="str">
        <f t="shared" si="27"/>
        <v/>
      </c>
      <c r="AI44" s="9" t="str">
        <f t="shared" si="27"/>
        <v/>
      </c>
      <c r="AJ44" s="9" t="str">
        <f t="shared" si="27"/>
        <v/>
      </c>
      <c r="AK44" s="9" t="str">
        <f t="shared" si="27"/>
        <v/>
      </c>
      <c r="AL44" s="9" t="str">
        <f t="shared" si="28"/>
        <v/>
      </c>
      <c r="AM44" s="9" t="str">
        <f t="shared" si="28"/>
        <v/>
      </c>
      <c r="AN44" s="9" t="str">
        <f t="shared" si="28"/>
        <v/>
      </c>
      <c r="AO44" s="9" t="str">
        <f t="shared" si="28"/>
        <v/>
      </c>
      <c r="AP44" s="9" t="str">
        <f t="shared" si="28"/>
        <v/>
      </c>
      <c r="AQ44" s="9" t="str">
        <f t="shared" si="28"/>
        <v/>
      </c>
      <c r="AR44" s="9" t="str">
        <f t="shared" si="28"/>
        <v/>
      </c>
      <c r="AS44" s="9" t="str">
        <f t="shared" si="28"/>
        <v/>
      </c>
      <c r="AT44" s="9" t="str">
        <f t="shared" si="28"/>
        <v/>
      </c>
      <c r="AU44" s="9" t="str">
        <f t="shared" si="28"/>
        <v/>
      </c>
    </row>
    <row r="45" spans="1:47" x14ac:dyDescent="0.2">
      <c r="B45" t="s">
        <v>57</v>
      </c>
      <c r="D45" s="60"/>
      <c r="E45" s="61"/>
      <c r="F45" s="62"/>
      <c r="G45" s="63">
        <f t="shared" ref="G45:G49" si="29">D45*F45</f>
        <v>0</v>
      </c>
      <c r="H45" s="64">
        <f>G45/'Project Info'!$C$16</f>
        <v>0</v>
      </c>
      <c r="I45" s="60"/>
      <c r="J45" s="76">
        <v>35</v>
      </c>
      <c r="K45" s="78">
        <v>1</v>
      </c>
      <c r="L45" s="126" t="str">
        <f>+'Data Collection'!BD49</f>
        <v/>
      </c>
      <c r="M45" s="77" t="str">
        <f t="shared" si="9"/>
        <v/>
      </c>
      <c r="N45" s="4" t="str">
        <f t="shared" si="23"/>
        <v/>
      </c>
      <c r="O45" s="6" t="str">
        <f t="shared" si="24"/>
        <v/>
      </c>
      <c r="P45" s="29"/>
      <c r="Q45" s="53" t="str">
        <f t="shared" si="25"/>
        <v>Stairs</v>
      </c>
      <c r="R45" s="9" t="str">
        <f t="shared" si="26"/>
        <v/>
      </c>
      <c r="S45" s="9" t="str">
        <f t="shared" si="26"/>
        <v/>
      </c>
      <c r="T45" s="9" t="str">
        <f t="shared" si="26"/>
        <v/>
      </c>
      <c r="U45" s="9" t="str">
        <f t="shared" si="26"/>
        <v/>
      </c>
      <c r="V45" s="9" t="str">
        <f t="shared" si="26"/>
        <v/>
      </c>
      <c r="W45" s="9" t="str">
        <f t="shared" si="26"/>
        <v/>
      </c>
      <c r="X45" s="9" t="str">
        <f t="shared" si="26"/>
        <v/>
      </c>
      <c r="Y45" s="9" t="str">
        <f t="shared" si="26"/>
        <v/>
      </c>
      <c r="Z45" s="9" t="str">
        <f t="shared" si="26"/>
        <v/>
      </c>
      <c r="AA45" s="9" t="str">
        <f t="shared" si="26"/>
        <v/>
      </c>
      <c r="AB45" s="9" t="str">
        <f t="shared" si="27"/>
        <v/>
      </c>
      <c r="AC45" s="9" t="str">
        <f t="shared" si="27"/>
        <v/>
      </c>
      <c r="AD45" s="9" t="str">
        <f t="shared" si="27"/>
        <v/>
      </c>
      <c r="AE45" s="9" t="str">
        <f t="shared" si="27"/>
        <v/>
      </c>
      <c r="AF45" s="9" t="str">
        <f t="shared" si="27"/>
        <v/>
      </c>
      <c r="AG45" s="9" t="str">
        <f t="shared" si="27"/>
        <v/>
      </c>
      <c r="AH45" s="9" t="str">
        <f t="shared" si="27"/>
        <v/>
      </c>
      <c r="AI45" s="9" t="str">
        <f t="shared" si="27"/>
        <v/>
      </c>
      <c r="AJ45" s="9" t="str">
        <f t="shared" si="27"/>
        <v/>
      </c>
      <c r="AK45" s="9" t="str">
        <f t="shared" si="27"/>
        <v/>
      </c>
      <c r="AL45" s="9" t="str">
        <f t="shared" si="28"/>
        <v/>
      </c>
      <c r="AM45" s="9" t="str">
        <f t="shared" si="28"/>
        <v/>
      </c>
      <c r="AN45" s="9" t="str">
        <f t="shared" si="28"/>
        <v/>
      </c>
      <c r="AO45" s="9" t="str">
        <f t="shared" si="28"/>
        <v/>
      </c>
      <c r="AP45" s="9" t="str">
        <f t="shared" si="28"/>
        <v/>
      </c>
      <c r="AQ45" s="9" t="str">
        <f t="shared" si="28"/>
        <v/>
      </c>
      <c r="AR45" s="9" t="str">
        <f t="shared" si="28"/>
        <v/>
      </c>
      <c r="AS45" s="9" t="str">
        <f t="shared" si="28"/>
        <v/>
      </c>
      <c r="AT45" s="9" t="str">
        <f t="shared" si="28"/>
        <v/>
      </c>
      <c r="AU45" s="9" t="str">
        <f t="shared" si="28"/>
        <v/>
      </c>
    </row>
    <row r="46" spans="1:47" x14ac:dyDescent="0.2">
      <c r="B46" t="s">
        <v>58</v>
      </c>
      <c r="D46" s="60"/>
      <c r="E46" s="68"/>
      <c r="F46" s="62"/>
      <c r="G46" s="63">
        <f t="shared" si="29"/>
        <v>0</v>
      </c>
      <c r="H46" s="64">
        <f>G46/'Project Info'!$C$16</f>
        <v>0</v>
      </c>
      <c r="I46" s="60"/>
      <c r="J46" s="76">
        <v>20</v>
      </c>
      <c r="K46" s="78">
        <v>1</v>
      </c>
      <c r="L46" s="126" t="str">
        <f>+'Data Collection'!BD50</f>
        <v/>
      </c>
      <c r="M46" s="77" t="str">
        <f t="shared" si="9"/>
        <v/>
      </c>
      <c r="N46" s="4" t="str">
        <f t="shared" si="23"/>
        <v/>
      </c>
      <c r="O46" s="6" t="str">
        <f t="shared" si="24"/>
        <v/>
      </c>
      <c r="P46" s="29"/>
      <c r="Q46" s="53" t="str">
        <f t="shared" si="25"/>
        <v>Decks</v>
      </c>
      <c r="R46" s="9" t="str">
        <f t="shared" si="26"/>
        <v/>
      </c>
      <c r="S46" s="9" t="str">
        <f t="shared" si="26"/>
        <v/>
      </c>
      <c r="T46" s="9" t="str">
        <f t="shared" si="26"/>
        <v/>
      </c>
      <c r="U46" s="9" t="str">
        <f t="shared" si="26"/>
        <v/>
      </c>
      <c r="V46" s="9" t="str">
        <f t="shared" si="26"/>
        <v/>
      </c>
      <c r="W46" s="9" t="str">
        <f t="shared" si="26"/>
        <v/>
      </c>
      <c r="X46" s="9" t="str">
        <f t="shared" si="26"/>
        <v/>
      </c>
      <c r="Y46" s="9" t="str">
        <f t="shared" si="26"/>
        <v/>
      </c>
      <c r="Z46" s="9" t="str">
        <f t="shared" si="26"/>
        <v/>
      </c>
      <c r="AA46" s="9" t="str">
        <f t="shared" si="26"/>
        <v/>
      </c>
      <c r="AB46" s="9" t="str">
        <f t="shared" si="27"/>
        <v/>
      </c>
      <c r="AC46" s="9" t="str">
        <f t="shared" si="27"/>
        <v/>
      </c>
      <c r="AD46" s="9" t="str">
        <f t="shared" si="27"/>
        <v/>
      </c>
      <c r="AE46" s="9" t="str">
        <f t="shared" si="27"/>
        <v/>
      </c>
      <c r="AF46" s="9" t="str">
        <f t="shared" si="27"/>
        <v/>
      </c>
      <c r="AG46" s="9" t="str">
        <f t="shared" si="27"/>
        <v/>
      </c>
      <c r="AH46" s="9" t="str">
        <f t="shared" si="27"/>
        <v/>
      </c>
      <c r="AI46" s="9" t="str">
        <f t="shared" si="27"/>
        <v/>
      </c>
      <c r="AJ46" s="9" t="str">
        <f t="shared" si="27"/>
        <v/>
      </c>
      <c r="AK46" s="9" t="str">
        <f t="shared" si="27"/>
        <v/>
      </c>
      <c r="AL46" s="9" t="str">
        <f t="shared" si="28"/>
        <v/>
      </c>
      <c r="AM46" s="9" t="str">
        <f t="shared" si="28"/>
        <v/>
      </c>
      <c r="AN46" s="9" t="str">
        <f t="shared" si="28"/>
        <v/>
      </c>
      <c r="AO46" s="9" t="str">
        <f t="shared" si="28"/>
        <v/>
      </c>
      <c r="AP46" s="9" t="str">
        <f t="shared" si="28"/>
        <v/>
      </c>
      <c r="AQ46" s="9" t="str">
        <f t="shared" si="28"/>
        <v/>
      </c>
      <c r="AR46" s="9" t="str">
        <f t="shared" si="28"/>
        <v/>
      </c>
      <c r="AS46" s="9" t="str">
        <f t="shared" si="28"/>
        <v/>
      </c>
      <c r="AT46" s="9" t="str">
        <f t="shared" si="28"/>
        <v/>
      </c>
      <c r="AU46" s="9" t="str">
        <f t="shared" si="28"/>
        <v/>
      </c>
    </row>
    <row r="47" spans="1:47" x14ac:dyDescent="0.2">
      <c r="B47" t="s">
        <v>59</v>
      </c>
      <c r="D47" s="60"/>
      <c r="E47" s="61"/>
      <c r="F47" s="62"/>
      <c r="G47" s="63">
        <f t="shared" si="29"/>
        <v>0</v>
      </c>
      <c r="H47" s="64">
        <f>G47/'Project Info'!$C$16</f>
        <v>0</v>
      </c>
      <c r="I47" s="60"/>
      <c r="J47" s="76">
        <v>15</v>
      </c>
      <c r="K47" s="78">
        <v>1</v>
      </c>
      <c r="L47" s="126" t="str">
        <f>+'Data Collection'!BD51</f>
        <v/>
      </c>
      <c r="M47" s="77" t="str">
        <f t="shared" si="9"/>
        <v/>
      </c>
      <c r="N47" s="4" t="str">
        <f t="shared" si="23"/>
        <v/>
      </c>
      <c r="O47" s="6" t="str">
        <f t="shared" si="24"/>
        <v/>
      </c>
      <c r="P47" s="29"/>
      <c r="Q47" s="53" t="str">
        <f t="shared" si="25"/>
        <v>Fences (perimeter)</v>
      </c>
      <c r="R47" s="9" t="str">
        <f t="shared" si="26"/>
        <v/>
      </c>
      <c r="S47" s="9" t="str">
        <f t="shared" si="26"/>
        <v/>
      </c>
      <c r="T47" s="9" t="str">
        <f t="shared" si="26"/>
        <v/>
      </c>
      <c r="U47" s="9" t="str">
        <f t="shared" si="26"/>
        <v/>
      </c>
      <c r="V47" s="9" t="str">
        <f t="shared" si="26"/>
        <v/>
      </c>
      <c r="W47" s="9" t="str">
        <f t="shared" si="26"/>
        <v/>
      </c>
      <c r="X47" s="9" t="str">
        <f t="shared" si="26"/>
        <v/>
      </c>
      <c r="Y47" s="9" t="str">
        <f t="shared" si="26"/>
        <v/>
      </c>
      <c r="Z47" s="9" t="str">
        <f t="shared" si="26"/>
        <v/>
      </c>
      <c r="AA47" s="9" t="str">
        <f t="shared" si="26"/>
        <v/>
      </c>
      <c r="AB47" s="9" t="str">
        <f t="shared" si="27"/>
        <v/>
      </c>
      <c r="AC47" s="9" t="str">
        <f t="shared" si="27"/>
        <v/>
      </c>
      <c r="AD47" s="9" t="str">
        <f t="shared" si="27"/>
        <v/>
      </c>
      <c r="AE47" s="9" t="str">
        <f t="shared" si="27"/>
        <v/>
      </c>
      <c r="AF47" s="9" t="str">
        <f t="shared" si="27"/>
        <v/>
      </c>
      <c r="AG47" s="9" t="str">
        <f t="shared" si="27"/>
        <v/>
      </c>
      <c r="AH47" s="9" t="str">
        <f t="shared" si="27"/>
        <v/>
      </c>
      <c r="AI47" s="9" t="str">
        <f t="shared" si="27"/>
        <v/>
      </c>
      <c r="AJ47" s="9" t="str">
        <f t="shared" si="27"/>
        <v/>
      </c>
      <c r="AK47" s="9" t="str">
        <f t="shared" si="27"/>
        <v/>
      </c>
      <c r="AL47" s="9" t="str">
        <f t="shared" si="28"/>
        <v/>
      </c>
      <c r="AM47" s="9" t="str">
        <f t="shared" si="28"/>
        <v/>
      </c>
      <c r="AN47" s="9" t="str">
        <f t="shared" si="28"/>
        <v/>
      </c>
      <c r="AO47" s="9" t="str">
        <f t="shared" si="28"/>
        <v/>
      </c>
      <c r="AP47" s="9" t="str">
        <f t="shared" si="28"/>
        <v/>
      </c>
      <c r="AQ47" s="9" t="str">
        <f t="shared" si="28"/>
        <v/>
      </c>
      <c r="AR47" s="9" t="str">
        <f t="shared" si="28"/>
        <v/>
      </c>
      <c r="AS47" s="9" t="str">
        <f t="shared" si="28"/>
        <v/>
      </c>
      <c r="AT47" s="9" t="str">
        <f t="shared" si="28"/>
        <v/>
      </c>
      <c r="AU47" s="9" t="str">
        <f t="shared" si="28"/>
        <v/>
      </c>
    </row>
    <row r="48" spans="1:47" x14ac:dyDescent="0.2">
      <c r="B48" t="s">
        <v>72</v>
      </c>
      <c r="D48" s="60"/>
      <c r="E48" s="61"/>
      <c r="F48" s="62"/>
      <c r="G48" s="63">
        <f t="shared" si="29"/>
        <v>0</v>
      </c>
      <c r="H48" s="64">
        <f>G48/'Project Info'!$C$16</f>
        <v>0</v>
      </c>
      <c r="I48" s="60"/>
      <c r="J48" s="76">
        <v>15</v>
      </c>
      <c r="K48" s="78">
        <v>1</v>
      </c>
      <c r="L48" s="126" t="str">
        <f>+'Data Collection'!BD52</f>
        <v/>
      </c>
      <c r="M48" s="77" t="str">
        <f t="shared" si="9"/>
        <v/>
      </c>
      <c r="N48" s="4" t="str">
        <f t="shared" si="23"/>
        <v/>
      </c>
      <c r="O48" s="6" t="str">
        <f t="shared" si="24"/>
        <v/>
      </c>
      <c r="P48" s="29"/>
      <c r="Q48" s="53" t="str">
        <f t="shared" si="25"/>
        <v xml:space="preserve">Fences  </v>
      </c>
      <c r="R48" s="9" t="str">
        <f t="shared" si="26"/>
        <v/>
      </c>
      <c r="S48" s="9" t="str">
        <f t="shared" si="26"/>
        <v/>
      </c>
      <c r="T48" s="9" t="str">
        <f t="shared" si="26"/>
        <v/>
      </c>
      <c r="U48" s="9" t="str">
        <f t="shared" si="26"/>
        <v/>
      </c>
      <c r="V48" s="9" t="str">
        <f t="shared" si="26"/>
        <v/>
      </c>
      <c r="W48" s="9" t="str">
        <f t="shared" si="26"/>
        <v/>
      </c>
      <c r="X48" s="9" t="str">
        <f t="shared" si="26"/>
        <v/>
      </c>
      <c r="Y48" s="9" t="str">
        <f t="shared" si="26"/>
        <v/>
      </c>
      <c r="Z48" s="9" t="str">
        <f t="shared" si="26"/>
        <v/>
      </c>
      <c r="AA48" s="9" t="str">
        <f t="shared" si="26"/>
        <v/>
      </c>
      <c r="AB48" s="9" t="str">
        <f t="shared" si="27"/>
        <v/>
      </c>
      <c r="AC48" s="9" t="str">
        <f t="shared" si="27"/>
        <v/>
      </c>
      <c r="AD48" s="9" t="str">
        <f t="shared" si="27"/>
        <v/>
      </c>
      <c r="AE48" s="9" t="str">
        <f t="shared" si="27"/>
        <v/>
      </c>
      <c r="AF48" s="9" t="str">
        <f t="shared" si="27"/>
        <v/>
      </c>
      <c r="AG48" s="9" t="str">
        <f t="shared" si="27"/>
        <v/>
      </c>
      <c r="AH48" s="9" t="str">
        <f t="shared" si="27"/>
        <v/>
      </c>
      <c r="AI48" s="9" t="str">
        <f t="shared" si="27"/>
        <v/>
      </c>
      <c r="AJ48" s="9" t="str">
        <f t="shared" si="27"/>
        <v/>
      </c>
      <c r="AK48" s="9" t="str">
        <f t="shared" si="27"/>
        <v/>
      </c>
      <c r="AL48" s="9" t="str">
        <f t="shared" si="28"/>
        <v/>
      </c>
      <c r="AM48" s="9" t="str">
        <f t="shared" si="28"/>
        <v/>
      </c>
      <c r="AN48" s="9" t="str">
        <f t="shared" si="28"/>
        <v/>
      </c>
      <c r="AO48" s="9" t="str">
        <f t="shared" si="28"/>
        <v/>
      </c>
      <c r="AP48" s="9" t="str">
        <f t="shared" si="28"/>
        <v/>
      </c>
      <c r="AQ48" s="9" t="str">
        <f t="shared" si="28"/>
        <v/>
      </c>
      <c r="AR48" s="9" t="str">
        <f t="shared" si="28"/>
        <v/>
      </c>
      <c r="AS48" s="9" t="str">
        <f t="shared" si="28"/>
        <v/>
      </c>
      <c r="AT48" s="9" t="str">
        <f t="shared" si="28"/>
        <v/>
      </c>
      <c r="AU48" s="9" t="str">
        <f t="shared" si="28"/>
        <v/>
      </c>
    </row>
    <row r="49" spans="1:47" x14ac:dyDescent="0.2">
      <c r="B49" t="s">
        <v>60</v>
      </c>
      <c r="D49" s="60"/>
      <c r="E49" s="61"/>
      <c r="F49" s="62"/>
      <c r="G49" s="63">
        <f t="shared" si="29"/>
        <v>0</v>
      </c>
      <c r="H49" s="64">
        <f>G49/'Project Info'!$C$16</f>
        <v>0</v>
      </c>
      <c r="I49" s="60"/>
      <c r="J49" s="76">
        <v>17</v>
      </c>
      <c r="K49" s="78">
        <v>1</v>
      </c>
      <c r="L49" s="126" t="str">
        <f>+'Data Collection'!BD53</f>
        <v/>
      </c>
      <c r="M49" s="77" t="str">
        <f t="shared" si="9"/>
        <v/>
      </c>
      <c r="N49" s="4" t="str">
        <f t="shared" si="23"/>
        <v/>
      </c>
      <c r="O49" s="6" t="str">
        <f t="shared" si="24"/>
        <v/>
      </c>
      <c r="P49" s="29"/>
      <c r="Q49" s="53" t="str">
        <f t="shared" si="25"/>
        <v>Patios</v>
      </c>
      <c r="R49" s="9" t="str">
        <f t="shared" si="26"/>
        <v/>
      </c>
      <c r="S49" s="9" t="str">
        <f t="shared" si="26"/>
        <v/>
      </c>
      <c r="T49" s="9" t="str">
        <f t="shared" si="26"/>
        <v/>
      </c>
      <c r="U49" s="9" t="str">
        <f t="shared" si="26"/>
        <v/>
      </c>
      <c r="V49" s="9" t="str">
        <f t="shared" si="26"/>
        <v/>
      </c>
      <c r="W49" s="9" t="str">
        <f t="shared" si="26"/>
        <v/>
      </c>
      <c r="X49" s="9" t="str">
        <f t="shared" si="26"/>
        <v/>
      </c>
      <c r="Y49" s="9" t="str">
        <f t="shared" si="26"/>
        <v/>
      </c>
      <c r="Z49" s="9" t="str">
        <f t="shared" si="26"/>
        <v/>
      </c>
      <c r="AA49" s="9" t="str">
        <f t="shared" si="26"/>
        <v/>
      </c>
      <c r="AB49" s="9" t="str">
        <f t="shared" si="27"/>
        <v/>
      </c>
      <c r="AC49" s="9" t="str">
        <f t="shared" si="27"/>
        <v/>
      </c>
      <c r="AD49" s="9" t="str">
        <f t="shared" si="27"/>
        <v/>
      </c>
      <c r="AE49" s="9" t="str">
        <f t="shared" si="27"/>
        <v/>
      </c>
      <c r="AF49" s="9" t="str">
        <f t="shared" si="27"/>
        <v/>
      </c>
      <c r="AG49" s="9" t="str">
        <f t="shared" si="27"/>
        <v/>
      </c>
      <c r="AH49" s="9" t="str">
        <f t="shared" si="27"/>
        <v/>
      </c>
      <c r="AI49" s="9" t="str">
        <f t="shared" si="27"/>
        <v/>
      </c>
      <c r="AJ49" s="9" t="str">
        <f t="shared" si="27"/>
        <v/>
      </c>
      <c r="AK49" s="9" t="str">
        <f t="shared" si="27"/>
        <v/>
      </c>
      <c r="AL49" s="9" t="str">
        <f t="shared" si="28"/>
        <v/>
      </c>
      <c r="AM49" s="9" t="str">
        <f t="shared" si="28"/>
        <v/>
      </c>
      <c r="AN49" s="9" t="str">
        <f t="shared" si="28"/>
        <v/>
      </c>
      <c r="AO49" s="9" t="str">
        <f t="shared" si="28"/>
        <v/>
      </c>
      <c r="AP49" s="9" t="str">
        <f t="shared" si="28"/>
        <v/>
      </c>
      <c r="AQ49" s="9" t="str">
        <f t="shared" si="28"/>
        <v/>
      </c>
      <c r="AR49" s="9" t="str">
        <f t="shared" si="28"/>
        <v/>
      </c>
      <c r="AS49" s="9" t="str">
        <f t="shared" si="28"/>
        <v/>
      </c>
      <c r="AT49" s="9" t="str">
        <f t="shared" si="28"/>
        <v/>
      </c>
      <c r="AU49" s="9" t="str">
        <f t="shared" si="28"/>
        <v/>
      </c>
    </row>
    <row r="50" spans="1:47" x14ac:dyDescent="0.2">
      <c r="B50" t="s">
        <v>73</v>
      </c>
      <c r="D50" s="60"/>
      <c r="E50" s="61"/>
      <c r="F50" s="62"/>
      <c r="G50" s="63">
        <f>D50*F50</f>
        <v>0</v>
      </c>
      <c r="H50" s="64">
        <f>G50/'Project Info'!$C$16</f>
        <v>0</v>
      </c>
      <c r="I50" s="60"/>
      <c r="J50" s="76">
        <v>12</v>
      </c>
      <c r="K50" s="78">
        <v>1</v>
      </c>
      <c r="L50" s="126" t="str">
        <f>+'Data Collection'!BD54</f>
        <v/>
      </c>
      <c r="M50" s="77" t="str">
        <f t="shared" si="9"/>
        <v/>
      </c>
      <c r="N50" s="4" t="str">
        <f t="shared" si="23"/>
        <v/>
      </c>
      <c r="O50" s="6" t="str">
        <f t="shared" si="24"/>
        <v/>
      </c>
      <c r="P50" s="29"/>
      <c r="Q50" s="53" t="str">
        <f t="shared" si="25"/>
        <v>Privacy Screens</v>
      </c>
      <c r="R50" s="9" t="str">
        <f t="shared" si="26"/>
        <v/>
      </c>
      <c r="S50" s="9" t="str">
        <f t="shared" si="26"/>
        <v/>
      </c>
      <c r="T50" s="9" t="str">
        <f t="shared" si="26"/>
        <v/>
      </c>
      <c r="U50" s="9" t="str">
        <f t="shared" si="26"/>
        <v/>
      </c>
      <c r="V50" s="9" t="str">
        <f t="shared" si="26"/>
        <v/>
      </c>
      <c r="W50" s="9" t="str">
        <f t="shared" si="26"/>
        <v/>
      </c>
      <c r="X50" s="9" t="str">
        <f t="shared" si="26"/>
        <v/>
      </c>
      <c r="Y50" s="9" t="str">
        <f t="shared" si="26"/>
        <v/>
      </c>
      <c r="Z50" s="9" t="str">
        <f t="shared" si="26"/>
        <v/>
      </c>
      <c r="AA50" s="9" t="str">
        <f t="shared" si="26"/>
        <v/>
      </c>
      <c r="AB50" s="9" t="str">
        <f t="shared" si="27"/>
        <v/>
      </c>
      <c r="AC50" s="9" t="str">
        <f t="shared" si="27"/>
        <v/>
      </c>
      <c r="AD50" s="9" t="str">
        <f t="shared" si="27"/>
        <v/>
      </c>
      <c r="AE50" s="9" t="str">
        <f t="shared" si="27"/>
        <v/>
      </c>
      <c r="AF50" s="9" t="str">
        <f t="shared" si="27"/>
        <v/>
      </c>
      <c r="AG50" s="9" t="str">
        <f t="shared" si="27"/>
        <v/>
      </c>
      <c r="AH50" s="9" t="str">
        <f t="shared" si="27"/>
        <v/>
      </c>
      <c r="AI50" s="9" t="str">
        <f t="shared" si="27"/>
        <v/>
      </c>
      <c r="AJ50" s="9" t="str">
        <f t="shared" si="27"/>
        <v/>
      </c>
      <c r="AK50" s="9" t="str">
        <f t="shared" si="27"/>
        <v/>
      </c>
      <c r="AL50" s="9" t="str">
        <f t="shared" si="28"/>
        <v/>
      </c>
      <c r="AM50" s="9" t="str">
        <f t="shared" si="28"/>
        <v/>
      </c>
      <c r="AN50" s="9" t="str">
        <f t="shared" si="28"/>
        <v/>
      </c>
      <c r="AO50" s="9" t="str">
        <f t="shared" si="28"/>
        <v/>
      </c>
      <c r="AP50" s="9" t="str">
        <f t="shared" si="28"/>
        <v/>
      </c>
      <c r="AQ50" s="9" t="str">
        <f t="shared" si="28"/>
        <v/>
      </c>
      <c r="AR50" s="9" t="str">
        <f t="shared" si="28"/>
        <v/>
      </c>
      <c r="AS50" s="9" t="str">
        <f t="shared" si="28"/>
        <v/>
      </c>
      <c r="AT50" s="9" t="str">
        <f t="shared" si="28"/>
        <v/>
      </c>
      <c r="AU50" s="9" t="str">
        <f t="shared" si="28"/>
        <v/>
      </c>
    </row>
    <row r="51" spans="1:47" x14ac:dyDescent="0.2">
      <c r="B51" t="s">
        <v>61</v>
      </c>
      <c r="D51" s="60"/>
      <c r="E51" s="61"/>
      <c r="F51" s="62"/>
      <c r="G51" s="63">
        <f t="shared" ref="G51" si="30">D51*F51</f>
        <v>0</v>
      </c>
      <c r="H51" s="64">
        <f>G51/'Project Info'!$C$16</f>
        <v>0</v>
      </c>
      <c r="I51" s="60"/>
      <c r="J51" s="76">
        <v>16</v>
      </c>
      <c r="K51" s="78">
        <v>1</v>
      </c>
      <c r="L51" s="126" t="str">
        <f>+'Data Collection'!BD55</f>
        <v/>
      </c>
      <c r="M51" s="77" t="str">
        <f t="shared" si="9"/>
        <v/>
      </c>
      <c r="N51" s="4" t="str">
        <f t="shared" si="23"/>
        <v/>
      </c>
      <c r="O51" s="6" t="str">
        <f t="shared" si="24"/>
        <v/>
      </c>
      <c r="P51" s="29"/>
      <c r="Q51" s="53" t="str">
        <f t="shared" si="25"/>
        <v>Laundry room</v>
      </c>
      <c r="R51" s="9" t="str">
        <f t="shared" ref="R51:AA57" si="31">IFERROR(IF($B51="","",IF(R$8&lt;($K51+1)/2,"",IF(MOD(((R$8+INT($K51-1)/2)-$N51),$J51)&lt;$K51,$I51/$K51,""))),"")</f>
        <v/>
      </c>
      <c r="S51" s="9" t="str">
        <f t="shared" si="31"/>
        <v/>
      </c>
      <c r="T51" s="9" t="str">
        <f t="shared" si="31"/>
        <v/>
      </c>
      <c r="U51" s="9" t="str">
        <f t="shared" si="31"/>
        <v/>
      </c>
      <c r="V51" s="9" t="str">
        <f t="shared" si="31"/>
        <v/>
      </c>
      <c r="W51" s="9" t="str">
        <f t="shared" si="31"/>
        <v/>
      </c>
      <c r="X51" s="9" t="str">
        <f t="shared" si="31"/>
        <v/>
      </c>
      <c r="Y51" s="9" t="str">
        <f t="shared" si="31"/>
        <v/>
      </c>
      <c r="Z51" s="9" t="str">
        <f t="shared" si="31"/>
        <v/>
      </c>
      <c r="AA51" s="9" t="str">
        <f t="shared" si="31"/>
        <v/>
      </c>
      <c r="AB51" s="9" t="str">
        <f t="shared" ref="AB51:AK57" si="32">IFERROR(IF($B51="","",IF(AB$8&lt;($K51+1)/2,"",IF(MOD(((AB$8+INT($K51-1)/2)-$N51),$J51)&lt;$K51,$I51/$K51,""))),"")</f>
        <v/>
      </c>
      <c r="AC51" s="9" t="str">
        <f t="shared" si="32"/>
        <v/>
      </c>
      <c r="AD51" s="9" t="str">
        <f t="shared" si="32"/>
        <v/>
      </c>
      <c r="AE51" s="9" t="str">
        <f t="shared" si="32"/>
        <v/>
      </c>
      <c r="AF51" s="9" t="str">
        <f t="shared" si="32"/>
        <v/>
      </c>
      <c r="AG51" s="9" t="str">
        <f t="shared" si="32"/>
        <v/>
      </c>
      <c r="AH51" s="9" t="str">
        <f t="shared" si="32"/>
        <v/>
      </c>
      <c r="AI51" s="9" t="str">
        <f t="shared" si="32"/>
        <v/>
      </c>
      <c r="AJ51" s="9" t="str">
        <f t="shared" si="32"/>
        <v/>
      </c>
      <c r="AK51" s="9" t="str">
        <f t="shared" si="32"/>
        <v/>
      </c>
      <c r="AL51" s="9" t="str">
        <f t="shared" ref="AL51:AU57" si="33">IFERROR(IF($B51="","",IF(AL$8&lt;($K51+1)/2,"",IF(MOD(((AL$8+INT($K51-1)/2)-$N51),$J51)&lt;$K51,$I51/$K51,""))),"")</f>
        <v/>
      </c>
      <c r="AM51" s="9" t="str">
        <f t="shared" si="33"/>
        <v/>
      </c>
      <c r="AN51" s="9" t="str">
        <f t="shared" si="33"/>
        <v/>
      </c>
      <c r="AO51" s="9" t="str">
        <f t="shared" si="33"/>
        <v/>
      </c>
      <c r="AP51" s="9" t="str">
        <f t="shared" si="33"/>
        <v/>
      </c>
      <c r="AQ51" s="9" t="str">
        <f t="shared" si="33"/>
        <v/>
      </c>
      <c r="AR51" s="9" t="str">
        <f t="shared" si="33"/>
        <v/>
      </c>
      <c r="AS51" s="9" t="str">
        <f t="shared" si="33"/>
        <v/>
      </c>
      <c r="AT51" s="9" t="str">
        <f t="shared" si="33"/>
        <v/>
      </c>
      <c r="AU51" s="9" t="str">
        <f t="shared" si="33"/>
        <v/>
      </c>
    </row>
    <row r="52" spans="1:47" x14ac:dyDescent="0.2">
      <c r="A52" s="5" t="s">
        <v>54</v>
      </c>
      <c r="D52" s="60"/>
      <c r="E52" s="61"/>
      <c r="F52" s="62"/>
      <c r="G52" s="63"/>
      <c r="H52" s="64"/>
      <c r="I52" s="60"/>
      <c r="J52" s="76"/>
      <c r="K52" s="78"/>
      <c r="L52" s="126"/>
      <c r="M52" s="77"/>
      <c r="N52" s="4"/>
      <c r="O52" s="6"/>
      <c r="P52" s="29"/>
      <c r="Q52" s="8" t="str">
        <f>A52</f>
        <v>Sitework</v>
      </c>
      <c r="R52" s="9" t="str">
        <f t="shared" si="31"/>
        <v/>
      </c>
      <c r="S52" s="9" t="str">
        <f t="shared" si="31"/>
        <v/>
      </c>
      <c r="T52" s="9" t="str">
        <f t="shared" si="31"/>
        <v/>
      </c>
      <c r="U52" s="9" t="str">
        <f t="shared" si="31"/>
        <v/>
      </c>
      <c r="V52" s="9" t="str">
        <f t="shared" si="31"/>
        <v/>
      </c>
      <c r="W52" s="9" t="str">
        <f t="shared" si="31"/>
        <v/>
      </c>
      <c r="X52" s="9" t="str">
        <f t="shared" si="31"/>
        <v/>
      </c>
      <c r="Y52" s="9" t="str">
        <f t="shared" si="31"/>
        <v/>
      </c>
      <c r="Z52" s="9" t="str">
        <f t="shared" si="31"/>
        <v/>
      </c>
      <c r="AA52" s="9" t="str">
        <f t="shared" si="31"/>
        <v/>
      </c>
      <c r="AB52" s="9" t="str">
        <f t="shared" si="32"/>
        <v/>
      </c>
      <c r="AC52" s="9" t="str">
        <f t="shared" si="32"/>
        <v/>
      </c>
      <c r="AD52" s="9" t="str">
        <f t="shared" si="32"/>
        <v/>
      </c>
      <c r="AE52" s="9" t="str">
        <f t="shared" si="32"/>
        <v/>
      </c>
      <c r="AF52" s="9" t="str">
        <f t="shared" si="32"/>
        <v/>
      </c>
      <c r="AG52" s="9" t="str">
        <f t="shared" si="32"/>
        <v/>
      </c>
      <c r="AH52" s="9" t="str">
        <f t="shared" si="32"/>
        <v/>
      </c>
      <c r="AI52" s="9" t="str">
        <f t="shared" si="32"/>
        <v/>
      </c>
      <c r="AJ52" s="9" t="str">
        <f t="shared" si="32"/>
        <v/>
      </c>
      <c r="AK52" s="9" t="str">
        <f t="shared" si="32"/>
        <v/>
      </c>
      <c r="AL52" s="9" t="str">
        <f t="shared" si="33"/>
        <v/>
      </c>
      <c r="AM52" s="9" t="str">
        <f t="shared" si="33"/>
        <v/>
      </c>
      <c r="AN52" s="9" t="str">
        <f t="shared" si="33"/>
        <v/>
      </c>
      <c r="AO52" s="9" t="str">
        <f t="shared" si="33"/>
        <v/>
      </c>
      <c r="AP52" s="9" t="str">
        <f t="shared" si="33"/>
        <v/>
      </c>
      <c r="AQ52" s="9" t="str">
        <f t="shared" si="33"/>
        <v/>
      </c>
      <c r="AR52" s="9" t="str">
        <f t="shared" si="33"/>
        <v/>
      </c>
      <c r="AS52" s="9" t="str">
        <f t="shared" si="33"/>
        <v/>
      </c>
      <c r="AT52" s="9" t="str">
        <f t="shared" si="33"/>
        <v/>
      </c>
      <c r="AU52" s="9" t="str">
        <f t="shared" si="33"/>
        <v/>
      </c>
    </row>
    <row r="53" spans="1:47" x14ac:dyDescent="0.2">
      <c r="B53" t="s">
        <v>62</v>
      </c>
      <c r="D53" s="60"/>
      <c r="E53" s="68"/>
      <c r="F53" s="62"/>
      <c r="G53" s="63">
        <f t="shared" ref="G53:G57" si="34">D53*F53</f>
        <v>0</v>
      </c>
      <c r="H53" s="64">
        <f>G53/'Project Info'!$C$16</f>
        <v>0</v>
      </c>
      <c r="I53" s="60"/>
      <c r="J53" s="76">
        <v>15</v>
      </c>
      <c r="K53" s="78">
        <v>1</v>
      </c>
      <c r="L53" s="126" t="str">
        <f>+'Data Collection'!BD57</f>
        <v/>
      </c>
      <c r="M53" s="77" t="str">
        <f t="shared" si="9"/>
        <v/>
      </c>
      <c r="N53" s="4" t="str">
        <f>IFERROR(J53-L53,"")</f>
        <v/>
      </c>
      <c r="O53" s="6" t="str">
        <f>IF(I53="","",I53/J53)</f>
        <v/>
      </c>
      <c r="P53" s="29"/>
      <c r="Q53" s="53" t="str">
        <f>B53</f>
        <v>Playground equipment</v>
      </c>
      <c r="R53" s="9" t="str">
        <f t="shared" si="31"/>
        <v/>
      </c>
      <c r="S53" s="9" t="str">
        <f t="shared" si="31"/>
        <v/>
      </c>
      <c r="T53" s="9" t="str">
        <f t="shared" si="31"/>
        <v/>
      </c>
      <c r="U53" s="9" t="str">
        <f t="shared" si="31"/>
        <v/>
      </c>
      <c r="V53" s="9" t="str">
        <f t="shared" si="31"/>
        <v/>
      </c>
      <c r="W53" s="9" t="str">
        <f t="shared" si="31"/>
        <v/>
      </c>
      <c r="X53" s="9" t="str">
        <f t="shared" si="31"/>
        <v/>
      </c>
      <c r="Y53" s="9" t="str">
        <f t="shared" si="31"/>
        <v/>
      </c>
      <c r="Z53" s="9" t="str">
        <f t="shared" si="31"/>
        <v/>
      </c>
      <c r="AA53" s="9" t="str">
        <f t="shared" si="31"/>
        <v/>
      </c>
      <c r="AB53" s="9" t="str">
        <f t="shared" si="32"/>
        <v/>
      </c>
      <c r="AC53" s="9" t="str">
        <f t="shared" si="32"/>
        <v/>
      </c>
      <c r="AD53" s="9" t="str">
        <f t="shared" si="32"/>
        <v/>
      </c>
      <c r="AE53" s="9" t="str">
        <f t="shared" si="32"/>
        <v/>
      </c>
      <c r="AF53" s="9" t="str">
        <f t="shared" si="32"/>
        <v/>
      </c>
      <c r="AG53" s="9" t="str">
        <f t="shared" si="32"/>
        <v/>
      </c>
      <c r="AH53" s="9" t="str">
        <f t="shared" si="32"/>
        <v/>
      </c>
      <c r="AI53" s="9" t="str">
        <f t="shared" si="32"/>
        <v/>
      </c>
      <c r="AJ53" s="9" t="str">
        <f t="shared" si="32"/>
        <v/>
      </c>
      <c r="AK53" s="9" t="str">
        <f t="shared" si="32"/>
        <v/>
      </c>
      <c r="AL53" s="9" t="str">
        <f t="shared" si="33"/>
        <v/>
      </c>
      <c r="AM53" s="9" t="str">
        <f t="shared" si="33"/>
        <v/>
      </c>
      <c r="AN53" s="9" t="str">
        <f t="shared" si="33"/>
        <v/>
      </c>
      <c r="AO53" s="9" t="str">
        <f t="shared" si="33"/>
        <v/>
      </c>
      <c r="AP53" s="9" t="str">
        <f t="shared" si="33"/>
        <v/>
      </c>
      <c r="AQ53" s="9" t="str">
        <f t="shared" si="33"/>
        <v/>
      </c>
      <c r="AR53" s="9" t="str">
        <f t="shared" si="33"/>
        <v/>
      </c>
      <c r="AS53" s="9" t="str">
        <f t="shared" si="33"/>
        <v/>
      </c>
      <c r="AT53" s="9" t="str">
        <f t="shared" si="33"/>
        <v/>
      </c>
      <c r="AU53" s="9" t="str">
        <f t="shared" si="33"/>
        <v/>
      </c>
    </row>
    <row r="54" spans="1:47" x14ac:dyDescent="0.2">
      <c r="B54" t="s">
        <v>63</v>
      </c>
      <c r="D54" s="60"/>
      <c r="E54" s="68"/>
      <c r="F54" s="62"/>
      <c r="G54" s="63">
        <f t="shared" si="34"/>
        <v>0</v>
      </c>
      <c r="H54" s="64">
        <f>G54/'Project Info'!$C$16</f>
        <v>0</v>
      </c>
      <c r="I54" s="60"/>
      <c r="J54" s="76">
        <v>15</v>
      </c>
      <c r="K54" s="78">
        <v>1</v>
      </c>
      <c r="L54" s="126" t="str">
        <f>+'Data Collection'!BD58</f>
        <v/>
      </c>
      <c r="M54" s="77" t="str">
        <f t="shared" si="9"/>
        <v/>
      </c>
      <c r="N54" s="4" t="str">
        <f>IFERROR(J54-L54,"")</f>
        <v/>
      </c>
      <c r="O54" s="6" t="str">
        <f>IF(I54="","",I54/J54)</f>
        <v/>
      </c>
      <c r="P54" s="29"/>
      <c r="Q54" s="53" t="str">
        <f>B54</f>
        <v>Landscaping</v>
      </c>
      <c r="R54" s="9" t="str">
        <f t="shared" si="31"/>
        <v/>
      </c>
      <c r="S54" s="9" t="str">
        <f t="shared" si="31"/>
        <v/>
      </c>
      <c r="T54" s="9" t="str">
        <f t="shared" si="31"/>
        <v/>
      </c>
      <c r="U54" s="9" t="str">
        <f t="shared" si="31"/>
        <v/>
      </c>
      <c r="V54" s="9" t="str">
        <f t="shared" si="31"/>
        <v/>
      </c>
      <c r="W54" s="9" t="str">
        <f t="shared" si="31"/>
        <v/>
      </c>
      <c r="X54" s="9" t="str">
        <f t="shared" si="31"/>
        <v/>
      </c>
      <c r="Y54" s="9" t="str">
        <f t="shared" si="31"/>
        <v/>
      </c>
      <c r="Z54" s="9" t="str">
        <f t="shared" si="31"/>
        <v/>
      </c>
      <c r="AA54" s="9" t="str">
        <f t="shared" si="31"/>
        <v/>
      </c>
      <c r="AB54" s="9" t="str">
        <f t="shared" si="32"/>
        <v/>
      </c>
      <c r="AC54" s="9" t="str">
        <f t="shared" si="32"/>
        <v/>
      </c>
      <c r="AD54" s="9" t="str">
        <f t="shared" si="32"/>
        <v/>
      </c>
      <c r="AE54" s="9" t="str">
        <f t="shared" si="32"/>
        <v/>
      </c>
      <c r="AF54" s="9" t="str">
        <f t="shared" si="32"/>
        <v/>
      </c>
      <c r="AG54" s="9" t="str">
        <f t="shared" si="32"/>
        <v/>
      </c>
      <c r="AH54" s="9" t="str">
        <f t="shared" si="32"/>
        <v/>
      </c>
      <c r="AI54" s="9" t="str">
        <f t="shared" si="32"/>
        <v/>
      </c>
      <c r="AJ54" s="9" t="str">
        <f t="shared" si="32"/>
        <v/>
      </c>
      <c r="AK54" s="9" t="str">
        <f t="shared" si="32"/>
        <v/>
      </c>
      <c r="AL54" s="9" t="str">
        <f t="shared" si="33"/>
        <v/>
      </c>
      <c r="AM54" s="9" t="str">
        <f t="shared" si="33"/>
        <v/>
      </c>
      <c r="AN54" s="9" t="str">
        <f t="shared" si="33"/>
        <v/>
      </c>
      <c r="AO54" s="9" t="str">
        <f t="shared" si="33"/>
        <v/>
      </c>
      <c r="AP54" s="9" t="str">
        <f t="shared" si="33"/>
        <v/>
      </c>
      <c r="AQ54" s="9" t="str">
        <f t="shared" si="33"/>
        <v/>
      </c>
      <c r="AR54" s="9" t="str">
        <f t="shared" si="33"/>
        <v/>
      </c>
      <c r="AS54" s="9" t="str">
        <f t="shared" si="33"/>
        <v/>
      </c>
      <c r="AT54" s="9" t="str">
        <f t="shared" si="33"/>
        <v/>
      </c>
      <c r="AU54" s="9" t="str">
        <f t="shared" si="33"/>
        <v/>
      </c>
    </row>
    <row r="55" spans="1:47" x14ac:dyDescent="0.2">
      <c r="B55" s="17" t="s">
        <v>102</v>
      </c>
      <c r="D55" s="60"/>
      <c r="E55" s="69"/>
      <c r="F55" s="62"/>
      <c r="G55" s="63">
        <f t="shared" si="34"/>
        <v>0</v>
      </c>
      <c r="H55" s="64">
        <f>G55/'Project Info'!$C$16</f>
        <v>0</v>
      </c>
      <c r="I55" s="60"/>
      <c r="J55" s="76">
        <v>8</v>
      </c>
      <c r="K55" s="78">
        <v>1</v>
      </c>
      <c r="L55" s="126" t="str">
        <f>+'Data Collection'!BD59</f>
        <v/>
      </c>
      <c r="M55" s="77" t="str">
        <f t="shared" si="9"/>
        <v/>
      </c>
      <c r="N55" s="4" t="str">
        <f>IFERROR(J55-L55,"")</f>
        <v/>
      </c>
      <c r="O55" s="6" t="str">
        <f>IF(I55="","",I55/J55)</f>
        <v/>
      </c>
      <c r="P55" s="29"/>
      <c r="Q55" s="53" t="str">
        <f>B55</f>
        <v>Asphalt sealcoating &amp; striping</v>
      </c>
      <c r="R55" s="9" t="str">
        <f t="shared" si="31"/>
        <v/>
      </c>
      <c r="S55" s="9" t="str">
        <f t="shared" si="31"/>
        <v/>
      </c>
      <c r="T55" s="9" t="str">
        <f t="shared" si="31"/>
        <v/>
      </c>
      <c r="U55" s="9" t="str">
        <f t="shared" si="31"/>
        <v/>
      </c>
      <c r="V55" s="9" t="str">
        <f t="shared" si="31"/>
        <v/>
      </c>
      <c r="W55" s="9" t="str">
        <f t="shared" si="31"/>
        <v/>
      </c>
      <c r="X55" s="9" t="str">
        <f t="shared" si="31"/>
        <v/>
      </c>
      <c r="Y55" s="9" t="str">
        <f t="shared" si="31"/>
        <v/>
      </c>
      <c r="Z55" s="9" t="str">
        <f t="shared" si="31"/>
        <v/>
      </c>
      <c r="AA55" s="9" t="str">
        <f t="shared" si="31"/>
        <v/>
      </c>
      <c r="AB55" s="9" t="str">
        <f t="shared" si="32"/>
        <v/>
      </c>
      <c r="AC55" s="9" t="str">
        <f t="shared" si="32"/>
        <v/>
      </c>
      <c r="AD55" s="9" t="str">
        <f t="shared" si="32"/>
        <v/>
      </c>
      <c r="AE55" s="9" t="str">
        <f t="shared" si="32"/>
        <v/>
      </c>
      <c r="AF55" s="9" t="str">
        <f t="shared" si="32"/>
        <v/>
      </c>
      <c r="AG55" s="9" t="str">
        <f t="shared" si="32"/>
        <v/>
      </c>
      <c r="AH55" s="9" t="str">
        <f t="shared" si="32"/>
        <v/>
      </c>
      <c r="AI55" s="9" t="str">
        <f t="shared" si="32"/>
        <v/>
      </c>
      <c r="AJ55" s="9" t="str">
        <f t="shared" si="32"/>
        <v/>
      </c>
      <c r="AK55" s="9" t="str">
        <f t="shared" si="32"/>
        <v/>
      </c>
      <c r="AL55" s="9" t="str">
        <f t="shared" si="33"/>
        <v/>
      </c>
      <c r="AM55" s="9" t="str">
        <f t="shared" si="33"/>
        <v/>
      </c>
      <c r="AN55" s="9" t="str">
        <f t="shared" si="33"/>
        <v/>
      </c>
      <c r="AO55" s="9" t="str">
        <f t="shared" si="33"/>
        <v/>
      </c>
      <c r="AP55" s="9" t="str">
        <f t="shared" si="33"/>
        <v/>
      </c>
      <c r="AQ55" s="9" t="str">
        <f t="shared" si="33"/>
        <v/>
      </c>
      <c r="AR55" s="9" t="str">
        <f t="shared" si="33"/>
        <v/>
      </c>
      <c r="AS55" s="9" t="str">
        <f t="shared" si="33"/>
        <v/>
      </c>
      <c r="AT55" s="9" t="str">
        <f t="shared" si="33"/>
        <v/>
      </c>
      <c r="AU55" s="9" t="str">
        <f t="shared" si="33"/>
        <v/>
      </c>
    </row>
    <row r="56" spans="1:47" x14ac:dyDescent="0.2">
      <c r="B56" s="17" t="s">
        <v>103</v>
      </c>
      <c r="D56" s="60"/>
      <c r="E56" s="69"/>
      <c r="F56" s="62"/>
      <c r="G56" s="63">
        <f t="shared" si="34"/>
        <v>0</v>
      </c>
      <c r="H56" s="64">
        <f>G56/'Project Info'!$C$16</f>
        <v>0</v>
      </c>
      <c r="I56" s="60"/>
      <c r="J56" s="76">
        <v>20</v>
      </c>
      <c r="K56" s="78">
        <v>1</v>
      </c>
      <c r="L56" s="126" t="str">
        <f>+'Data Collection'!BD60</f>
        <v/>
      </c>
      <c r="M56" s="77" t="str">
        <f t="shared" si="9"/>
        <v/>
      </c>
      <c r="N56" s="4" t="str">
        <f>IFERROR(J56-L56,"")</f>
        <v/>
      </c>
      <c r="O56" s="6" t="str">
        <f>IF(I56="","",I56/J56)</f>
        <v/>
      </c>
      <c r="P56" s="29"/>
      <c r="Q56" s="53" t="str">
        <f>B56</f>
        <v>Irrigation systems</v>
      </c>
      <c r="R56" s="9" t="str">
        <f t="shared" si="31"/>
        <v/>
      </c>
      <c r="S56" s="9" t="str">
        <f t="shared" si="31"/>
        <v/>
      </c>
      <c r="T56" s="9" t="str">
        <f t="shared" si="31"/>
        <v/>
      </c>
      <c r="U56" s="9" t="str">
        <f t="shared" si="31"/>
        <v/>
      </c>
      <c r="V56" s="9" t="str">
        <f t="shared" si="31"/>
        <v/>
      </c>
      <c r="W56" s="9" t="str">
        <f t="shared" si="31"/>
        <v/>
      </c>
      <c r="X56" s="9" t="str">
        <f t="shared" si="31"/>
        <v/>
      </c>
      <c r="Y56" s="9" t="str">
        <f t="shared" si="31"/>
        <v/>
      </c>
      <c r="Z56" s="9" t="str">
        <f t="shared" si="31"/>
        <v/>
      </c>
      <c r="AA56" s="9" t="str">
        <f t="shared" si="31"/>
        <v/>
      </c>
      <c r="AB56" s="9" t="str">
        <f t="shared" si="32"/>
        <v/>
      </c>
      <c r="AC56" s="9" t="str">
        <f t="shared" si="32"/>
        <v/>
      </c>
      <c r="AD56" s="9" t="str">
        <f t="shared" si="32"/>
        <v/>
      </c>
      <c r="AE56" s="9" t="str">
        <f t="shared" si="32"/>
        <v/>
      </c>
      <c r="AF56" s="9" t="str">
        <f t="shared" si="32"/>
        <v/>
      </c>
      <c r="AG56" s="9" t="str">
        <f t="shared" si="32"/>
        <v/>
      </c>
      <c r="AH56" s="9" t="str">
        <f t="shared" si="32"/>
        <v/>
      </c>
      <c r="AI56" s="9" t="str">
        <f t="shared" si="32"/>
        <v/>
      </c>
      <c r="AJ56" s="9" t="str">
        <f t="shared" si="32"/>
        <v/>
      </c>
      <c r="AK56" s="9" t="str">
        <f t="shared" si="32"/>
        <v/>
      </c>
      <c r="AL56" s="9" t="str">
        <f t="shared" si="33"/>
        <v/>
      </c>
      <c r="AM56" s="9" t="str">
        <f t="shared" si="33"/>
        <v/>
      </c>
      <c r="AN56" s="9" t="str">
        <f t="shared" si="33"/>
        <v/>
      </c>
      <c r="AO56" s="9" t="str">
        <f t="shared" si="33"/>
        <v/>
      </c>
      <c r="AP56" s="9" t="str">
        <f t="shared" si="33"/>
        <v/>
      </c>
      <c r="AQ56" s="9" t="str">
        <f t="shared" si="33"/>
        <v/>
      </c>
      <c r="AR56" s="9" t="str">
        <f t="shared" si="33"/>
        <v/>
      </c>
      <c r="AS56" s="9" t="str">
        <f t="shared" si="33"/>
        <v/>
      </c>
      <c r="AT56" s="9" t="str">
        <f t="shared" si="33"/>
        <v/>
      </c>
      <c r="AU56" s="9" t="str">
        <f t="shared" si="33"/>
        <v/>
      </c>
    </row>
    <row r="57" spans="1:47" ht="13.5" thickBot="1" x14ac:dyDescent="0.25">
      <c r="B57" t="s">
        <v>64</v>
      </c>
      <c r="D57" s="70"/>
      <c r="E57" s="71"/>
      <c r="F57" s="72"/>
      <c r="G57" s="73">
        <f t="shared" si="34"/>
        <v>0</v>
      </c>
      <c r="H57" s="73">
        <f>G57/'Project Info'!$C$16</f>
        <v>0</v>
      </c>
      <c r="I57" s="70"/>
      <c r="J57" s="80">
        <v>30</v>
      </c>
      <c r="K57" s="81">
        <v>1</v>
      </c>
      <c r="L57" s="127" t="str">
        <f>+'Data Collection'!BD61</f>
        <v/>
      </c>
      <c r="M57" s="73" t="str">
        <f t="shared" si="9"/>
        <v/>
      </c>
      <c r="N57" s="73"/>
      <c r="O57" s="73" t="str">
        <f>IF(I57="","",I57/J57)</f>
        <v/>
      </c>
      <c r="P57" s="29"/>
      <c r="Q57" s="53" t="str">
        <f>B57</f>
        <v>Retaining walls</v>
      </c>
      <c r="R57" s="9" t="str">
        <f t="shared" si="31"/>
        <v/>
      </c>
      <c r="S57" s="9" t="str">
        <f t="shared" si="31"/>
        <v/>
      </c>
      <c r="T57" s="9" t="str">
        <f t="shared" si="31"/>
        <v/>
      </c>
      <c r="U57" s="9" t="str">
        <f t="shared" si="31"/>
        <v/>
      </c>
      <c r="V57" s="9" t="str">
        <f t="shared" si="31"/>
        <v/>
      </c>
      <c r="W57" s="9" t="str">
        <f t="shared" si="31"/>
        <v/>
      </c>
      <c r="X57" s="9" t="str">
        <f t="shared" si="31"/>
        <v/>
      </c>
      <c r="Y57" s="9" t="str">
        <f t="shared" si="31"/>
        <v/>
      </c>
      <c r="Z57" s="9" t="str">
        <f t="shared" si="31"/>
        <v/>
      </c>
      <c r="AA57" s="9" t="str">
        <f t="shared" si="31"/>
        <v/>
      </c>
      <c r="AB57" s="9" t="str">
        <f t="shared" si="32"/>
        <v/>
      </c>
      <c r="AC57" s="9" t="str">
        <f t="shared" si="32"/>
        <v/>
      </c>
      <c r="AD57" s="9" t="str">
        <f t="shared" si="32"/>
        <v/>
      </c>
      <c r="AE57" s="9" t="str">
        <f t="shared" si="32"/>
        <v/>
      </c>
      <c r="AF57" s="9" t="str">
        <f t="shared" si="32"/>
        <v/>
      </c>
      <c r="AG57" s="9" t="str">
        <f t="shared" si="32"/>
        <v/>
      </c>
      <c r="AH57" s="9" t="str">
        <f t="shared" si="32"/>
        <v/>
      </c>
      <c r="AI57" s="9" t="str">
        <f t="shared" si="32"/>
        <v/>
      </c>
      <c r="AJ57" s="9" t="str">
        <f t="shared" si="32"/>
        <v/>
      </c>
      <c r="AK57" s="9" t="str">
        <f t="shared" si="32"/>
        <v/>
      </c>
      <c r="AL57" s="9" t="str">
        <f t="shared" si="33"/>
        <v/>
      </c>
      <c r="AM57" s="9" t="str">
        <f t="shared" si="33"/>
        <v/>
      </c>
      <c r="AN57" s="9" t="str">
        <f t="shared" si="33"/>
        <v/>
      </c>
      <c r="AO57" s="9" t="str">
        <f t="shared" si="33"/>
        <v/>
      </c>
      <c r="AP57" s="9" t="str">
        <f t="shared" si="33"/>
        <v/>
      </c>
      <c r="AQ57" s="9" t="str">
        <f t="shared" si="33"/>
        <v/>
      </c>
      <c r="AR57" s="9" t="str">
        <f t="shared" si="33"/>
        <v/>
      </c>
      <c r="AS57" s="9" t="str">
        <f t="shared" si="33"/>
        <v/>
      </c>
      <c r="AT57" s="9" t="str">
        <f t="shared" si="33"/>
        <v/>
      </c>
      <c r="AU57" s="9">
        <f t="shared" si="33"/>
        <v>0</v>
      </c>
    </row>
    <row r="58" spans="1:47" ht="13.5" thickBot="1" x14ac:dyDescent="0.25">
      <c r="N58" s="4"/>
      <c r="O58" s="10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ht="13.5" thickBot="1" x14ac:dyDescent="0.25">
      <c r="A59" s="5"/>
      <c r="B59" s="5"/>
      <c r="C59" s="5"/>
      <c r="H59" s="21" t="s">
        <v>82</v>
      </c>
      <c r="I59" s="22">
        <f>SUM(I11:I57)</f>
        <v>0</v>
      </c>
      <c r="J59" s="23"/>
      <c r="K59" s="23"/>
      <c r="L59" s="128" t="str">
        <f>IFERROR(AVERAGE(L11:L57),"")</f>
        <v/>
      </c>
      <c r="M59" s="129" t="str">
        <f t="shared" ref="M59:N59" si="35">IFERROR(AVERAGE(M11:M57),"")</f>
        <v/>
      </c>
      <c r="N59" s="128" t="str">
        <f t="shared" si="35"/>
        <v/>
      </c>
      <c r="O59" s="24">
        <f>SUM(O11:O57)</f>
        <v>0</v>
      </c>
      <c r="P59" s="30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</row>
    <row r="60" spans="1:47" x14ac:dyDescent="0.2">
      <c r="A60" s="5"/>
      <c r="N60" s="6"/>
      <c r="O60" s="6"/>
      <c r="P60" s="30"/>
      <c r="Q60" s="100" t="s">
        <v>27</v>
      </c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8"/>
    </row>
    <row r="61" spans="1:47" hidden="1" x14ac:dyDescent="0.2">
      <c r="N61" s="7"/>
      <c r="O61" s="7"/>
      <c r="P61" s="31"/>
      <c r="Q61" s="99" t="s">
        <v>129</v>
      </c>
      <c r="R61" s="2" t="str">
        <f>IF(R$8='Reserve Analysis'!$C$66,-'Reserve Analysis'!$D$66,IF(R$8='Reserve Analysis'!$C$67,-'Reserve Analysis'!$D$67,IF(R$8='Reserve Analysis'!$C$68,-'Reserve Analysis'!$D$68,"")))</f>
        <v/>
      </c>
      <c r="S61" s="2" t="str">
        <f>IF(S$8='Reserve Analysis'!$C$66,-'Reserve Analysis'!$D$66,IF(S$8='Reserve Analysis'!$C$67,-'Reserve Analysis'!$D$67,IF(S$8='Reserve Analysis'!$C$68,-'Reserve Analysis'!$D$68,"")))</f>
        <v/>
      </c>
      <c r="T61" s="2" t="str">
        <f>IF(T$8='Reserve Analysis'!$C$66,-'Reserve Analysis'!$D$66,IF(T$8='Reserve Analysis'!$C$67,-'Reserve Analysis'!$D$67,IF(T$8='Reserve Analysis'!$C$68,-'Reserve Analysis'!$D$68,"")))</f>
        <v/>
      </c>
      <c r="U61" s="2" t="str">
        <f>IF(U$8='Reserve Analysis'!$C$66,-'Reserve Analysis'!$D$66,IF(U$8='Reserve Analysis'!$C$67,-'Reserve Analysis'!$D$67,IF(U$8='Reserve Analysis'!$C$68,-'Reserve Analysis'!$D$68,"")))</f>
        <v/>
      </c>
      <c r="V61" s="2" t="str">
        <f>IF(V$8='Reserve Analysis'!$C$66,-'Reserve Analysis'!$D$66,IF(V$8='Reserve Analysis'!$C$67,-'Reserve Analysis'!$D$67,IF(V$8='Reserve Analysis'!$C$68,-'Reserve Analysis'!$D$68,"")))</f>
        <v/>
      </c>
      <c r="W61" s="2" t="str">
        <f>IF(W$8='Reserve Analysis'!$C$66,-'Reserve Analysis'!$D$66,IF(W$8='Reserve Analysis'!$C$67,-'Reserve Analysis'!$D$67,IF(W$8='Reserve Analysis'!$C$68,-'Reserve Analysis'!$D$68,"")))</f>
        <v/>
      </c>
      <c r="X61" s="2" t="str">
        <f>IF(X$8='Reserve Analysis'!$C$66,-'Reserve Analysis'!$D$66,IF(X$8='Reserve Analysis'!$C$67,-'Reserve Analysis'!$D$67,IF(X$8='Reserve Analysis'!$C$68,-'Reserve Analysis'!$D$68,"")))</f>
        <v/>
      </c>
      <c r="Y61" s="2" t="str">
        <f>IF(Y$8='Reserve Analysis'!$C$66,-'Reserve Analysis'!$D$66,IF(Y$8='Reserve Analysis'!$C$67,-'Reserve Analysis'!$D$67,IF(Y$8='Reserve Analysis'!$C$68,-'Reserve Analysis'!$D$68,"")))</f>
        <v/>
      </c>
      <c r="Z61" s="2" t="str">
        <f>IF(Z$8='Reserve Analysis'!$C$66,-'Reserve Analysis'!$D$66,IF(Z$8='Reserve Analysis'!$C$67,-'Reserve Analysis'!$D$67,IF(Z$8='Reserve Analysis'!$C$68,-'Reserve Analysis'!$D$68,"")))</f>
        <v/>
      </c>
      <c r="AA61" s="2" t="str">
        <f>IF(AA$8='Reserve Analysis'!$C$66,-'Reserve Analysis'!$D$66,IF(AA$8='Reserve Analysis'!$C$67,-'Reserve Analysis'!$D$67,IF(AA$8='Reserve Analysis'!$C$68,-'Reserve Analysis'!$D$68,"")))</f>
        <v/>
      </c>
      <c r="AB61" s="2" t="str">
        <f>IF(AB$8='Reserve Analysis'!$C$66,-'Reserve Analysis'!$D$66,IF(AB$8='Reserve Analysis'!$C$67,-'Reserve Analysis'!$D$67,IF(AB$8='Reserve Analysis'!$C$68,-'Reserve Analysis'!$D$68,"")))</f>
        <v/>
      </c>
      <c r="AC61" s="2" t="str">
        <f>IF(AC$8='Reserve Analysis'!$C$66,-'Reserve Analysis'!$D$66,IF(AC$8='Reserve Analysis'!$C$67,-'Reserve Analysis'!$D$67,IF(AC$8='Reserve Analysis'!$C$68,-'Reserve Analysis'!$D$68,"")))</f>
        <v/>
      </c>
      <c r="AD61" s="2" t="str">
        <f>IF(AD$8='Reserve Analysis'!$C$66,-'Reserve Analysis'!$D$66,IF(AD$8='Reserve Analysis'!$C$67,-'Reserve Analysis'!$D$67,IF(AD$8='Reserve Analysis'!$C$68,-'Reserve Analysis'!$D$68,"")))</f>
        <v/>
      </c>
      <c r="AE61" s="2" t="str">
        <f>IF(AE$8='Reserve Analysis'!$C$66,-'Reserve Analysis'!$D$66,IF(AE$8='Reserve Analysis'!$C$67,-'Reserve Analysis'!$D$67,IF(AE$8='Reserve Analysis'!$C$68,-'Reserve Analysis'!$D$68,"")))</f>
        <v/>
      </c>
      <c r="AF61" s="2" t="str">
        <f>IF(AF$8='Reserve Analysis'!$C$66,-'Reserve Analysis'!$D$66,IF(AF$8='Reserve Analysis'!$C$67,-'Reserve Analysis'!$D$67,IF(AF$8='Reserve Analysis'!$C$68,-'Reserve Analysis'!$D$68,"")))</f>
        <v/>
      </c>
      <c r="AG61" s="2" t="str">
        <f>IF(AG$8='Reserve Analysis'!$C$66,-'Reserve Analysis'!$D$66,IF(AG$8='Reserve Analysis'!$C$67,-'Reserve Analysis'!$D$67,IF(AG$8='Reserve Analysis'!$C$68,-'Reserve Analysis'!$D$68,"")))</f>
        <v/>
      </c>
      <c r="AH61" s="2" t="str">
        <f>IF(AH$8='Reserve Analysis'!$C$66,-'Reserve Analysis'!$D$66,IF(AH$8='Reserve Analysis'!$C$67,-'Reserve Analysis'!$D$67,IF(AH$8='Reserve Analysis'!$C$68,-'Reserve Analysis'!$D$68,"")))</f>
        <v/>
      </c>
      <c r="AI61" s="2" t="str">
        <f>IF(AI$8='Reserve Analysis'!$C$66,-'Reserve Analysis'!$D$66,IF(AI$8='Reserve Analysis'!$C$67,-'Reserve Analysis'!$D$67,IF(AI$8='Reserve Analysis'!$C$68,-'Reserve Analysis'!$D$68,"")))</f>
        <v/>
      </c>
      <c r="AJ61" s="2" t="str">
        <f>IF(AJ$8='Reserve Analysis'!$C$66,-'Reserve Analysis'!$D$66,IF(AJ$8='Reserve Analysis'!$C$67,-'Reserve Analysis'!$D$67,IF(AJ$8='Reserve Analysis'!$C$68,-'Reserve Analysis'!$D$68,"")))</f>
        <v/>
      </c>
      <c r="AK61" s="2" t="str">
        <f>IF(AK$8='Reserve Analysis'!$C$66,-'Reserve Analysis'!$D$66,IF(AK$8='Reserve Analysis'!$C$67,-'Reserve Analysis'!$D$67,IF(AK$8='Reserve Analysis'!$C$68,-'Reserve Analysis'!$D$68,"")))</f>
        <v/>
      </c>
      <c r="AL61" s="2" t="str">
        <f>IF(AL$8='Reserve Analysis'!$C$66,-'Reserve Analysis'!$D$66,IF(AL$8='Reserve Analysis'!$C$67,-'Reserve Analysis'!$D$67,IF(AL$8='Reserve Analysis'!$C$68,-'Reserve Analysis'!$D$68,"")))</f>
        <v/>
      </c>
      <c r="AM61" s="2" t="str">
        <f>IF(AM$8='Reserve Analysis'!$C$66,-'Reserve Analysis'!$D$66,IF(AM$8='Reserve Analysis'!$C$67,-'Reserve Analysis'!$D$67,IF(AM$8='Reserve Analysis'!$C$68,-'Reserve Analysis'!$D$68,"")))</f>
        <v/>
      </c>
      <c r="AN61" s="2" t="str">
        <f>IF(AN$8='Reserve Analysis'!$C$66,-'Reserve Analysis'!$D$66,IF(AN$8='Reserve Analysis'!$C$67,-'Reserve Analysis'!$D$67,IF(AN$8='Reserve Analysis'!$C$68,-'Reserve Analysis'!$D$68,"")))</f>
        <v/>
      </c>
      <c r="AO61" s="2" t="str">
        <f>IF(AO$8='Reserve Analysis'!$C$66,-'Reserve Analysis'!$D$66,IF(AO$8='Reserve Analysis'!$C$67,-'Reserve Analysis'!$D$67,IF(AO$8='Reserve Analysis'!$C$68,-'Reserve Analysis'!$D$68,"")))</f>
        <v/>
      </c>
      <c r="AP61" s="2" t="str">
        <f>IF(AP$8='Reserve Analysis'!$C$66,-'Reserve Analysis'!$D$66,IF(AP$8='Reserve Analysis'!$C$67,-'Reserve Analysis'!$D$67,IF(AP$8='Reserve Analysis'!$C$68,-'Reserve Analysis'!$D$68,"")))</f>
        <v/>
      </c>
      <c r="AQ61" s="2" t="str">
        <f>IF(AQ$8='Reserve Analysis'!$C$66,-'Reserve Analysis'!$D$66,IF(AQ$8='Reserve Analysis'!$C$67,-'Reserve Analysis'!$D$67,IF(AQ$8='Reserve Analysis'!$C$68,-'Reserve Analysis'!$D$68,"")))</f>
        <v/>
      </c>
      <c r="AR61" s="2" t="str">
        <f>IF(AR$8='Reserve Analysis'!$C$66,-'Reserve Analysis'!$D$66,IF(AR$8='Reserve Analysis'!$C$67,-'Reserve Analysis'!$D$67,IF(AR$8='Reserve Analysis'!$C$68,-'Reserve Analysis'!$D$68,"")))</f>
        <v/>
      </c>
      <c r="AS61" s="2" t="str">
        <f>IF(AS$8='Reserve Analysis'!$C$66,-'Reserve Analysis'!$D$66,IF(AS$8='Reserve Analysis'!$C$67,-'Reserve Analysis'!$D$67,IF(AS$8='Reserve Analysis'!$C$68,-'Reserve Analysis'!$D$68,"")))</f>
        <v/>
      </c>
      <c r="AT61" s="2" t="str">
        <f>IF(AT$8='Reserve Analysis'!$C$66,-'Reserve Analysis'!$D$66,IF(AT$8='Reserve Analysis'!$C$67,-'Reserve Analysis'!$D$67,IF(AT$8='Reserve Analysis'!$C$68,-'Reserve Analysis'!$D$68,"")))</f>
        <v/>
      </c>
      <c r="AU61" s="91" t="str">
        <f>IF(AU$8='Reserve Analysis'!$C$66,-'Reserve Analysis'!$D$66,IF(AU$8='Reserve Analysis'!$C$67,-'Reserve Analysis'!$D$67,IF(AU$8='Reserve Analysis'!$C$68,-'Reserve Analysis'!$D$68,"")))</f>
        <v/>
      </c>
    </row>
    <row r="62" spans="1:47" hidden="1" x14ac:dyDescent="0.2">
      <c r="N62" s="7"/>
      <c r="O62" s="7"/>
      <c r="P62" s="31"/>
      <c r="Q62" s="99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91"/>
    </row>
    <row r="63" spans="1:47" x14ac:dyDescent="0.2">
      <c r="N63" s="4"/>
      <c r="O63" s="4"/>
      <c r="P63" s="31"/>
      <c r="Q63" s="88" t="s">
        <v>29</v>
      </c>
      <c r="R63" s="89">
        <f t="shared" ref="R63:AU63" si="36">SUM(R9:R61)</f>
        <v>0</v>
      </c>
      <c r="S63" s="89">
        <f t="shared" si="36"/>
        <v>0</v>
      </c>
      <c r="T63" s="89">
        <f t="shared" si="36"/>
        <v>0</v>
      </c>
      <c r="U63" s="89">
        <f t="shared" si="36"/>
        <v>0</v>
      </c>
      <c r="V63" s="89">
        <f t="shared" si="36"/>
        <v>0</v>
      </c>
      <c r="W63" s="89">
        <f t="shared" si="36"/>
        <v>0</v>
      </c>
      <c r="X63" s="89">
        <f t="shared" si="36"/>
        <v>0</v>
      </c>
      <c r="Y63" s="89">
        <f t="shared" si="36"/>
        <v>0</v>
      </c>
      <c r="Z63" s="89">
        <f t="shared" si="36"/>
        <v>0</v>
      </c>
      <c r="AA63" s="89">
        <f t="shared" si="36"/>
        <v>0</v>
      </c>
      <c r="AB63" s="89">
        <f t="shared" si="36"/>
        <v>0</v>
      </c>
      <c r="AC63" s="89">
        <f t="shared" si="36"/>
        <v>0</v>
      </c>
      <c r="AD63" s="89">
        <f t="shared" si="36"/>
        <v>0</v>
      </c>
      <c r="AE63" s="89">
        <f t="shared" si="36"/>
        <v>0</v>
      </c>
      <c r="AF63" s="89">
        <f t="shared" si="36"/>
        <v>0</v>
      </c>
      <c r="AG63" s="89">
        <f t="shared" si="36"/>
        <v>0</v>
      </c>
      <c r="AH63" s="89">
        <f t="shared" si="36"/>
        <v>0</v>
      </c>
      <c r="AI63" s="89">
        <f t="shared" si="36"/>
        <v>0</v>
      </c>
      <c r="AJ63" s="89">
        <f t="shared" si="36"/>
        <v>0</v>
      </c>
      <c r="AK63" s="89">
        <f t="shared" si="36"/>
        <v>0</v>
      </c>
      <c r="AL63" s="89">
        <f t="shared" si="36"/>
        <v>0</v>
      </c>
      <c r="AM63" s="89">
        <f t="shared" si="36"/>
        <v>0</v>
      </c>
      <c r="AN63" s="89">
        <f t="shared" si="36"/>
        <v>0</v>
      </c>
      <c r="AO63" s="89">
        <f t="shared" si="36"/>
        <v>0</v>
      </c>
      <c r="AP63" s="89">
        <f t="shared" si="36"/>
        <v>0</v>
      </c>
      <c r="AQ63" s="89">
        <f t="shared" si="36"/>
        <v>0</v>
      </c>
      <c r="AR63" s="89">
        <f t="shared" si="36"/>
        <v>0</v>
      </c>
      <c r="AS63" s="89">
        <f t="shared" si="36"/>
        <v>0</v>
      </c>
      <c r="AT63" s="89">
        <f t="shared" si="36"/>
        <v>0</v>
      </c>
      <c r="AU63" s="90">
        <f t="shared" si="36"/>
        <v>0</v>
      </c>
    </row>
    <row r="64" spans="1:47" x14ac:dyDescent="0.2">
      <c r="Q64" s="88" t="s">
        <v>30</v>
      </c>
      <c r="R64" s="89">
        <f>R63*(1+'Reserve Analysis'!D61)^(S8-1)</f>
        <v>0</v>
      </c>
      <c r="S64" s="89">
        <f>S63*(1+'Reserve Analysis'!$D$61)^(S8-1)</f>
        <v>0</v>
      </c>
      <c r="T64" s="89">
        <f>T63*(1+'Reserve Analysis'!$D$61)^(T8-1)</f>
        <v>0</v>
      </c>
      <c r="U64" s="89">
        <f>U63*(1+'Reserve Analysis'!$D$61)^(U8-1)</f>
        <v>0</v>
      </c>
      <c r="V64" s="89">
        <f>V63*(1+'Reserve Analysis'!$D$61)^(V8-1)</f>
        <v>0</v>
      </c>
      <c r="W64" s="89">
        <f>W63*(1+'Reserve Analysis'!$D$61)^(W8-1)</f>
        <v>0</v>
      </c>
      <c r="X64" s="89">
        <f>X63*(1+'Reserve Analysis'!$D$61)^(X8-1)</f>
        <v>0</v>
      </c>
      <c r="Y64" s="89">
        <f>Y63*(1+'Reserve Analysis'!$D$61)^(Y8-1)</f>
        <v>0</v>
      </c>
      <c r="Z64" s="89">
        <f>Z63*(1+'Reserve Analysis'!$D$61)^(Z8-1)</f>
        <v>0</v>
      </c>
      <c r="AA64" s="89">
        <f>AA63*(1+'Reserve Analysis'!$D$61)^(AA8-1)</f>
        <v>0</v>
      </c>
      <c r="AB64" s="89">
        <f>AB63*(1+'Reserve Analysis'!$D$61)^(AB8-1)</f>
        <v>0</v>
      </c>
      <c r="AC64" s="89">
        <f>AC63*(1+'Reserve Analysis'!$D$61)^(AC8-1)</f>
        <v>0</v>
      </c>
      <c r="AD64" s="89">
        <f>AD63*(1+'Reserve Analysis'!$D$61)^(AD8-1)</f>
        <v>0</v>
      </c>
      <c r="AE64" s="89">
        <f>AE63*(1+'Reserve Analysis'!$D$61)^(AE8-1)</f>
        <v>0</v>
      </c>
      <c r="AF64" s="89">
        <f>AF63*(1+'Reserve Analysis'!$D$61)^(AF8-1)</f>
        <v>0</v>
      </c>
      <c r="AG64" s="89">
        <f>AG63*(1+'Reserve Analysis'!$D$61)^(AG8-1)</f>
        <v>0</v>
      </c>
      <c r="AH64" s="89">
        <f>AH63*(1+'Reserve Analysis'!$D$61)^(AH8-1)</f>
        <v>0</v>
      </c>
      <c r="AI64" s="89">
        <f>AI63*(1+'Reserve Analysis'!$D$61)^(AI8-1)</f>
        <v>0</v>
      </c>
      <c r="AJ64" s="89">
        <f>AJ63*(1+'Reserve Analysis'!$D$61)^(AJ8-1)</f>
        <v>0</v>
      </c>
      <c r="AK64" s="89">
        <f>AK63*(1+'Reserve Analysis'!$D$61)^(AK8-1)</f>
        <v>0</v>
      </c>
      <c r="AL64" s="89">
        <f>AL63*(1+'Reserve Analysis'!$D$61)^(AL8-1)</f>
        <v>0</v>
      </c>
      <c r="AM64" s="89">
        <f>AM63*(1+'Reserve Analysis'!$D$61)^(AM8-1)</f>
        <v>0</v>
      </c>
      <c r="AN64" s="89">
        <f>AN63*(1+'Reserve Analysis'!$D$61)^(AN8-1)</f>
        <v>0</v>
      </c>
      <c r="AO64" s="89">
        <f>AO63*(1+'Reserve Analysis'!$D$61)^(AO8-1)</f>
        <v>0</v>
      </c>
      <c r="AP64" s="89">
        <f>AP63*(1+'Reserve Analysis'!$D$61)^(AP8-1)</f>
        <v>0</v>
      </c>
      <c r="AQ64" s="89">
        <f>AQ63*(1+'Reserve Analysis'!$D$61)^(AQ8-1)</f>
        <v>0</v>
      </c>
      <c r="AR64" s="89">
        <f>AR63*(1+'Reserve Analysis'!$D$61)^(AR8-1)</f>
        <v>0</v>
      </c>
      <c r="AS64" s="89">
        <f>AS63*(1+'Reserve Analysis'!$D$61)^(AS8-1)</f>
        <v>0</v>
      </c>
      <c r="AT64" s="89">
        <f>AT63*(1+'Reserve Analysis'!$D$61)^(AT8-1)</f>
        <v>0</v>
      </c>
      <c r="AU64" s="90">
        <f>AU63*(1+'Reserve Analysis'!$D$61)^(AU8-1)</f>
        <v>0</v>
      </c>
    </row>
    <row r="65" spans="17:47" x14ac:dyDescent="0.2">
      <c r="Q65" s="88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90"/>
    </row>
    <row r="66" spans="17:47" x14ac:dyDescent="0.2">
      <c r="Q66" s="88" t="s">
        <v>135</v>
      </c>
      <c r="R66" s="89">
        <f>+IFERROR(-R61,0)</f>
        <v>0</v>
      </c>
      <c r="S66" s="89">
        <f t="shared" ref="S66:AU66" si="37">+IFERROR(-S61,0)</f>
        <v>0</v>
      </c>
      <c r="T66" s="89">
        <f t="shared" si="37"/>
        <v>0</v>
      </c>
      <c r="U66" s="89">
        <f t="shared" si="37"/>
        <v>0</v>
      </c>
      <c r="V66" s="89">
        <f t="shared" si="37"/>
        <v>0</v>
      </c>
      <c r="W66" s="89">
        <f t="shared" si="37"/>
        <v>0</v>
      </c>
      <c r="X66" s="89">
        <f t="shared" si="37"/>
        <v>0</v>
      </c>
      <c r="Y66" s="89">
        <f t="shared" si="37"/>
        <v>0</v>
      </c>
      <c r="Z66" s="89">
        <f t="shared" si="37"/>
        <v>0</v>
      </c>
      <c r="AA66" s="89">
        <f t="shared" si="37"/>
        <v>0</v>
      </c>
      <c r="AB66" s="89">
        <f t="shared" si="37"/>
        <v>0</v>
      </c>
      <c r="AC66" s="89">
        <f t="shared" si="37"/>
        <v>0</v>
      </c>
      <c r="AD66" s="89">
        <f t="shared" si="37"/>
        <v>0</v>
      </c>
      <c r="AE66" s="89">
        <f t="shared" si="37"/>
        <v>0</v>
      </c>
      <c r="AF66" s="89">
        <f t="shared" si="37"/>
        <v>0</v>
      </c>
      <c r="AG66" s="89">
        <f t="shared" si="37"/>
        <v>0</v>
      </c>
      <c r="AH66" s="89">
        <f t="shared" si="37"/>
        <v>0</v>
      </c>
      <c r="AI66" s="89">
        <f t="shared" si="37"/>
        <v>0</v>
      </c>
      <c r="AJ66" s="89">
        <f t="shared" si="37"/>
        <v>0</v>
      </c>
      <c r="AK66" s="89">
        <f t="shared" si="37"/>
        <v>0</v>
      </c>
      <c r="AL66" s="89">
        <f t="shared" si="37"/>
        <v>0</v>
      </c>
      <c r="AM66" s="89">
        <f t="shared" si="37"/>
        <v>0</v>
      </c>
      <c r="AN66" s="89">
        <f t="shared" si="37"/>
        <v>0</v>
      </c>
      <c r="AO66" s="89">
        <f t="shared" si="37"/>
        <v>0</v>
      </c>
      <c r="AP66" s="89">
        <f t="shared" si="37"/>
        <v>0</v>
      </c>
      <c r="AQ66" s="89">
        <f t="shared" si="37"/>
        <v>0</v>
      </c>
      <c r="AR66" s="89">
        <f t="shared" si="37"/>
        <v>0</v>
      </c>
      <c r="AS66" s="89">
        <f t="shared" si="37"/>
        <v>0</v>
      </c>
      <c r="AT66" s="89">
        <f t="shared" si="37"/>
        <v>0</v>
      </c>
      <c r="AU66" s="89">
        <f t="shared" si="37"/>
        <v>0</v>
      </c>
    </row>
    <row r="67" spans="17:47" x14ac:dyDescent="0.2">
      <c r="Q67" s="88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90"/>
    </row>
    <row r="68" spans="17:47" x14ac:dyDescent="0.2">
      <c r="Q68" s="88" t="s">
        <v>118</v>
      </c>
      <c r="R68" s="89">
        <f>R69/(1+'Reserve Analysis'!$D$61)^(R8-1)</f>
        <v>300</v>
      </c>
      <c r="S68" s="89">
        <f>S69/(1+'Reserve Analysis'!$D$61)^(S8-1)</f>
        <v>594.17475728155341</v>
      </c>
      <c r="T68" s="89">
        <f>T69/(1+'Reserve Analysis'!$D$61)^(T8-1)</f>
        <v>882.63738335375626</v>
      </c>
      <c r="U68" s="89">
        <f>U69/(1+'Reserve Analysis'!$D$61)^(U8-1)</f>
        <v>1165.4987933857221</v>
      </c>
      <c r="V68" s="89">
        <f>V69/(1+'Reserve Analysis'!$D$61)^(V8-1)</f>
        <v>1442.8677488539608</v>
      </c>
      <c r="W68" s="89">
        <f>W69/(1+'Reserve Analysis'!$D$61)^(W8-1)</f>
        <v>1714.8508993616508</v>
      </c>
      <c r="X68" s="89">
        <f>X69/(1+'Reserve Analysis'!$D$61)^(X8-1)</f>
        <v>1981.5528236458906</v>
      </c>
      <c r="Y68" s="89">
        <f>Y69/(1+'Reserve Analysis'!$D$61)^(Y8-1)</f>
        <v>2243.0760697886885</v>
      </c>
      <c r="Z68" s="89">
        <f>Z69/(1+'Reserve Analysis'!$D$61)^(Z8-1)</f>
        <v>2499.5211946471609</v>
      </c>
      <c r="AA68" s="89">
        <f>AA69/(1+'Reserve Analysis'!$D$61)^(AA8-1)</f>
        <v>2750.9868025180899</v>
      </c>
      <c r="AB68" s="89">
        <f>AB69/(1+'Reserve Analysis'!$D$61)^(AB8-1)</f>
        <v>2997.5695830517193</v>
      </c>
      <c r="AC68" s="89">
        <f>AC69/(1+'Reserve Analysis'!$D$61)^(AC8-1)</f>
        <v>3239.3643484293557</v>
      </c>
      <c r="AD68" s="89">
        <f>AD69/(1+'Reserve Analysis'!$D$61)^(AD8-1)</f>
        <v>3476.4640698190774</v>
      </c>
      <c r="AE68" s="89">
        <f>AE69/(1+'Reserve Analysis'!$D$61)^(AE8-1)</f>
        <v>3708.9599131235623</v>
      </c>
      <c r="AF68" s="89">
        <f>AF69/(1+'Reserve Analysis'!$D$61)^(AF8-1)</f>
        <v>3936.9412740337839</v>
      </c>
      <c r="AG68" s="89">
        <f>AG69/(1+'Reserve Analysis'!$D$61)^(AG8-1)</f>
        <v>4160.4958124020595</v>
      </c>
      <c r="AH68" s="89">
        <f>AH69/(1+'Reserve Analysis'!$D$61)^(AH8-1)</f>
        <v>4379.709485947652</v>
      </c>
      <c r="AI68" s="89">
        <f>AI69/(1+'Reserve Analysis'!$D$61)^(AI8-1)</f>
        <v>4594.6665833078914</v>
      </c>
      <c r="AJ68" s="89">
        <f>AJ69/(1+'Reserve Analysis'!$D$61)^(AJ8-1)</f>
        <v>4805.4497564475441</v>
      </c>
      <c r="AK68" s="89">
        <f>AK69/(1+'Reserve Analysis'!$D$61)^(AK8-1)</f>
        <v>5012.1400524388546</v>
      </c>
      <c r="AL68" s="89">
        <f>AL69/(1+'Reserve Analysis'!$D$61)^(AL8-1)</f>
        <v>5214.8169446245083</v>
      </c>
      <c r="AM68" s="89">
        <f>AM69/(1+'Reserve Analysis'!$D$61)^(AM8-1)</f>
        <v>5413.5583631754889</v>
      </c>
      <c r="AN68" s="89">
        <f>AN69/(1+'Reserve Analysis'!$D$61)^(AN8-1)</f>
        <v>5608.4407250555769</v>
      </c>
      <c r="AO68" s="89">
        <f>AO69/(1+'Reserve Analysis'!$D$61)^(AO8-1)</f>
        <v>5799.5389634040121</v>
      </c>
      <c r="AP68" s="89">
        <f>AP69/(1+'Reserve Analysis'!$D$61)^(AP8-1)</f>
        <v>5986.9265563476247</v>
      </c>
      <c r="AQ68" s="89">
        <f>AQ69/(1+'Reserve Analysis'!$D$61)^(AQ8-1)</f>
        <v>6170.675555253496</v>
      </c>
      <c r="AR68" s="89">
        <f>AR69/(1+'Reserve Analysis'!$D$61)^(AR8-1)</f>
        <v>6350.8566124330391</v>
      </c>
      <c r="AS68" s="89">
        <f>AS69/(1+'Reserve Analysis'!$D$61)^(AS8-1)</f>
        <v>6527.5390083081265</v>
      </c>
      <c r="AT68" s="89">
        <f>AT69/(1+'Reserve Analysis'!$D$61)^(AT8-1)</f>
        <v>6700.7906780497169</v>
      </c>
      <c r="AU68" s="90">
        <f>AU69/(1+'Reserve Analysis'!$D$61)^(AU8-1)</f>
        <v>6870.6782376992378</v>
      </c>
    </row>
    <row r="69" spans="17:47" x14ac:dyDescent="0.2">
      <c r="Q69" s="94" t="s">
        <v>117</v>
      </c>
      <c r="R69" s="102">
        <f>'Reserve Analysis'!D51*(1+'Reserve Analysis'!D60)+R6-R64</f>
        <v>300</v>
      </c>
      <c r="S69" s="102">
        <f>R69*(1+'Reserve Analysis'!$D$60)+S6-S64</f>
        <v>612</v>
      </c>
      <c r="T69" s="102">
        <f>S69*(1+'Reserve Analysis'!$D$60)+T6-T64</f>
        <v>936.39</v>
      </c>
      <c r="U69" s="102">
        <f>T69*(1+'Reserve Analysis'!$D$60)+U6-U64</f>
        <v>1273.5720000000001</v>
      </c>
      <c r="V69" s="102">
        <f>U69*(1+'Reserve Analysis'!$D$60)+V6-V64</f>
        <v>1623.9603630000001</v>
      </c>
      <c r="W69" s="102">
        <f>V69*(1+'Reserve Analysis'!$D$60)+W6-W64</f>
        <v>1987.98218892</v>
      </c>
      <c r="X69" s="102">
        <f>W69*(1+'Reserve Analysis'!$D$60)+X6-X64</f>
        <v>2366.0776997679</v>
      </c>
      <c r="Y69" s="102">
        <f>X69*(1+'Reserve Analysis'!$D$60)+Y6-Y64</f>
        <v>2758.70063639304</v>
      </c>
      <c r="Z69" s="102">
        <f>Y69*(1+'Reserve Analysis'!$D$60)+Z6-Z64</f>
        <v>3166.3186671732551</v>
      </c>
      <c r="AA69" s="102">
        <f>Z69*(1+'Reserve Analysis'!$D$60)+AA6-AA64</f>
        <v>3589.413808993761</v>
      </c>
      <c r="AB69" s="102">
        <f>AA69*(1+'Reserve Analysis'!$D$60)+AB6-AB64</f>
        <v>4028.4828608869352</v>
      </c>
      <c r="AC69" s="102">
        <f>AB69*(1+'Reserve Analysis'!$D$60)+AC6-AC64</f>
        <v>4484.0378507131381</v>
      </c>
      <c r="AD69" s="102">
        <f>AC69*(1+'Reserve Analysis'!$D$60)+AD6-AD64</f>
        <v>4956.6064952741235</v>
      </c>
      <c r="AE69" s="102">
        <f>AD69*(1+'Reserve Analysis'!$D$60)+AE6-AE64</f>
        <v>5446.7326742623345</v>
      </c>
      <c r="AF69" s="102">
        <f>AE69*(1+'Reserve Analysis'!$D$60)+AF6-AF64</f>
        <v>5954.9769184614916</v>
      </c>
      <c r="AG69" s="102">
        <f>AF69*(1+'Reserve Analysis'!$D$60)+AG6-AG64</f>
        <v>6481.9169126263359</v>
      </c>
      <c r="AH69" s="102">
        <f>AG69*(1+'Reserve Analysis'!$D$60)+AH6-AH64</f>
        <v>7028.1480134822359</v>
      </c>
      <c r="AI69" s="102">
        <f>AH69*(1+'Reserve Analysis'!$D$60)+AI6-AI64</f>
        <v>7594.2837832985833</v>
      </c>
      <c r="AJ69" s="102">
        <f>AI69*(1+'Reserve Analysis'!$D$60)+AJ6-AJ64</f>
        <v>8180.9565395035406</v>
      </c>
      <c r="AK69" s="102">
        <f>AJ69*(1+'Reserve Analysis'!$D$60)+AK6-AK64</f>
        <v>8788.8179208217061</v>
      </c>
      <c r="AL69" s="102">
        <f>AK69*(1+'Reserve Analysis'!$D$60)+AL6-AL64+AK122</f>
        <v>9418.5394704307473</v>
      </c>
      <c r="AM69" s="102">
        <f>AL69*(1+'Reserve Analysis'!$D$60)+AM6-AM64</f>
        <v>10070.813236647904</v>
      </c>
      <c r="AN69" s="102">
        <f>AM69*(1+'Reserve Analysis'!$D$60)+AN6-AN64</f>
        <v>10746.352391672617</v>
      </c>
      <c r="AO69" s="102">
        <f>AN69*(1+'Reserve Analysis'!$D$60)+AO6-AO64</f>
        <v>11445.891868927325</v>
      </c>
      <c r="AP69" s="102">
        <f>AO69*(1+'Reserve Analysis'!$D$60)+AP6-AP64</f>
        <v>12170.18901955472</v>
      </c>
      <c r="AQ69" s="102">
        <f>AP69*(1+'Reserve Analysis'!$D$60)+AQ6-AQ64</f>
        <v>12920.024288646531</v>
      </c>
      <c r="AR69" s="102">
        <f>AQ69*(1+'Reserve Analysis'!$D$60)+AR6-AR64</f>
        <v>13696.20191179615</v>
      </c>
      <c r="AS69" s="102">
        <f>AR69*(1+'Reserve Analysis'!$D$60)+AS6-AS64</f>
        <v>14499.550632585158</v>
      </c>
      <c r="AT69" s="102">
        <f>AS69*(1+'Reserve Analysis'!$D$60)+AT6-AT64</f>
        <v>15330.924441632189</v>
      </c>
      <c r="AU69" s="103">
        <f>AT69*(1+'Reserve Analysis'!$D$60)+AU6-AU64</f>
        <v>16191.203337851324</v>
      </c>
    </row>
    <row r="71" spans="17:47" x14ac:dyDescent="0.2"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7:47" x14ac:dyDescent="0.2">
      <c r="Q72" s="100" t="s">
        <v>130</v>
      </c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7"/>
    </row>
    <row r="73" spans="17:47" ht="21.75" hidden="1" customHeight="1" x14ac:dyDescent="0.2">
      <c r="Q73" s="88" t="str">
        <f>+Q61</f>
        <v>Capital Deposit from Refinancing</v>
      </c>
      <c r="R73" s="89" t="str">
        <f>IFERROR(R61*'Project Info'!$C$16,"")</f>
        <v/>
      </c>
      <c r="S73" s="89" t="str">
        <f>IFERROR(S61*'Project Info'!$C$16,"")</f>
        <v/>
      </c>
      <c r="T73" s="89" t="str">
        <f>IFERROR(T61*'Project Info'!$C$16,"")</f>
        <v/>
      </c>
      <c r="U73" s="89" t="str">
        <f>IFERROR(U61*'Project Info'!$C$16,"")</f>
        <v/>
      </c>
      <c r="V73" s="89" t="str">
        <f>IFERROR(V61*'Project Info'!$C$16,"")</f>
        <v/>
      </c>
      <c r="W73" s="89" t="str">
        <f>IFERROR(W61*'Project Info'!$C$16,"")</f>
        <v/>
      </c>
      <c r="X73" s="89" t="str">
        <f>IFERROR(X61*'Project Info'!$C$16,"")</f>
        <v/>
      </c>
      <c r="Y73" s="89" t="str">
        <f>IFERROR(Y61*'Project Info'!$C$16,"")</f>
        <v/>
      </c>
      <c r="Z73" s="89" t="str">
        <f>IFERROR(Z61*'Project Info'!$C$16,"")</f>
        <v/>
      </c>
      <c r="AA73" s="89" t="str">
        <f>IFERROR(AA61*'Project Info'!$C$16,"")</f>
        <v/>
      </c>
      <c r="AB73" s="89" t="str">
        <f>IFERROR(AB61*'Project Info'!$C$16,"")</f>
        <v/>
      </c>
      <c r="AC73" s="89" t="str">
        <f>IFERROR(AC61*'Project Info'!$C$16,"")</f>
        <v/>
      </c>
      <c r="AD73" s="89" t="str">
        <f>IFERROR(AD61*'Project Info'!$C$16,"")</f>
        <v/>
      </c>
      <c r="AE73" s="89" t="str">
        <f>IFERROR(AE61*'Project Info'!$C$16,"")</f>
        <v/>
      </c>
      <c r="AF73" s="89" t="str">
        <f>IFERROR(AF61*'Project Info'!$C$16,"")</f>
        <v/>
      </c>
      <c r="AG73" s="89" t="str">
        <f>IFERROR(AG61*'Project Info'!$C$16,"")</f>
        <v/>
      </c>
      <c r="AH73" s="89" t="str">
        <f>IFERROR(AH61*'Project Info'!$C$16,"")</f>
        <v/>
      </c>
      <c r="AI73" s="89" t="str">
        <f>IFERROR(AI61*'Project Info'!$C$16,"")</f>
        <v/>
      </c>
      <c r="AJ73" s="89" t="str">
        <f>IFERROR(AJ61*'Project Info'!$C$16,"")</f>
        <v/>
      </c>
      <c r="AK73" s="89" t="str">
        <f>IFERROR(AK61*'Project Info'!$C$16,"")</f>
        <v/>
      </c>
      <c r="AL73" s="89" t="str">
        <f>IFERROR(AL61*'Project Info'!$C$16,"")</f>
        <v/>
      </c>
      <c r="AM73" s="89" t="str">
        <f>IFERROR(AM61*'Project Info'!$C$16,"")</f>
        <v/>
      </c>
      <c r="AN73" s="89" t="str">
        <f>IFERROR(AN61*'Project Info'!$C$16,"")</f>
        <v/>
      </c>
      <c r="AO73" s="89" t="str">
        <f>IFERROR(AO61*'Project Info'!$C$16,"")</f>
        <v/>
      </c>
      <c r="AP73" s="89" t="str">
        <f>IFERROR(AP61*'Project Info'!$C$16,"")</f>
        <v/>
      </c>
      <c r="AQ73" s="89" t="str">
        <f>IFERROR(AQ61*'Project Info'!$C$16,"")</f>
        <v/>
      </c>
      <c r="AR73" s="89" t="str">
        <f>IFERROR(AR61*'Project Info'!$C$16,"")</f>
        <v/>
      </c>
      <c r="AS73" s="89" t="str">
        <f>IFERROR(AS61*'Project Info'!$C$16,"")</f>
        <v/>
      </c>
      <c r="AT73" s="89" t="str">
        <f>IFERROR(AT61*'Project Info'!$C$16,"")</f>
        <v/>
      </c>
      <c r="AU73" s="90" t="str">
        <f>IFERROR(AU61*'Project Info'!$C$16,"")</f>
        <v/>
      </c>
    </row>
    <row r="74" spans="17:47" hidden="1" x14ac:dyDescent="0.2">
      <c r="Q74" s="88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90"/>
    </row>
    <row r="75" spans="17:47" x14ac:dyDescent="0.2">
      <c r="Q75" s="88" t="str">
        <f>+Q63</f>
        <v>Annual Res. Expenses (current dollars)</v>
      </c>
      <c r="R75" s="89">
        <f>+R63*'Project Info'!$C$16</f>
        <v>0</v>
      </c>
      <c r="S75" s="89">
        <f>+S63*'Project Info'!$C$16</f>
        <v>0</v>
      </c>
      <c r="T75" s="89">
        <f>+T63*'Project Info'!$C$16</f>
        <v>0</v>
      </c>
      <c r="U75" s="89">
        <f>+U63*'Project Info'!$C$16</f>
        <v>0</v>
      </c>
      <c r="V75" s="89">
        <f>+V63*'Project Info'!$C$16</f>
        <v>0</v>
      </c>
      <c r="W75" s="89">
        <f>+W63*'Project Info'!$C$16</f>
        <v>0</v>
      </c>
      <c r="X75" s="89">
        <f>+X63*'Project Info'!$C$16</f>
        <v>0</v>
      </c>
      <c r="Y75" s="89">
        <f>+Y63*'Project Info'!$C$16</f>
        <v>0</v>
      </c>
      <c r="Z75" s="89">
        <f>+Z63*'Project Info'!$C$16</f>
        <v>0</v>
      </c>
      <c r="AA75" s="89">
        <f>+AA63*'Project Info'!$C$16</f>
        <v>0</v>
      </c>
      <c r="AB75" s="89">
        <f>+AB63*'Project Info'!$C$16</f>
        <v>0</v>
      </c>
      <c r="AC75" s="89">
        <f>+AC63*'Project Info'!$C$16</f>
        <v>0</v>
      </c>
      <c r="AD75" s="89">
        <f>+AD63*'Project Info'!$C$16</f>
        <v>0</v>
      </c>
      <c r="AE75" s="89">
        <f>+AE63*'Project Info'!$C$16</f>
        <v>0</v>
      </c>
      <c r="AF75" s="89">
        <f>+AF63*'Project Info'!$C$16</f>
        <v>0</v>
      </c>
      <c r="AG75" s="89">
        <f>+AG63*'Project Info'!$C$16</f>
        <v>0</v>
      </c>
      <c r="AH75" s="89">
        <f>+AH63*'Project Info'!$C$16</f>
        <v>0</v>
      </c>
      <c r="AI75" s="89">
        <f>+AI63*'Project Info'!$C$16</f>
        <v>0</v>
      </c>
      <c r="AJ75" s="89">
        <f>+AJ63*'Project Info'!$C$16</f>
        <v>0</v>
      </c>
      <c r="AK75" s="89">
        <f>+AK63*'Project Info'!$C$16</f>
        <v>0</v>
      </c>
      <c r="AL75" s="89">
        <f>+AL63*'Project Info'!$C$16</f>
        <v>0</v>
      </c>
      <c r="AM75" s="89">
        <f>+AM63*'Project Info'!$C$16</f>
        <v>0</v>
      </c>
      <c r="AN75" s="89">
        <f>+AN63*'Project Info'!$C$16</f>
        <v>0</v>
      </c>
      <c r="AO75" s="89">
        <f>+AO63*'Project Info'!$C$16</f>
        <v>0</v>
      </c>
      <c r="AP75" s="89">
        <f>+AP63*'Project Info'!$C$16</f>
        <v>0</v>
      </c>
      <c r="AQ75" s="89">
        <f>+AQ63*'Project Info'!$C$16</f>
        <v>0</v>
      </c>
      <c r="AR75" s="89">
        <f>+AR63*'Project Info'!$C$16</f>
        <v>0</v>
      </c>
      <c r="AS75" s="89">
        <f>+AS63*'Project Info'!$C$16</f>
        <v>0</v>
      </c>
      <c r="AT75" s="89">
        <f>+AT63*'Project Info'!$C$16</f>
        <v>0</v>
      </c>
      <c r="AU75" s="90">
        <f>+AU63*'Project Info'!$C$16</f>
        <v>0</v>
      </c>
    </row>
    <row r="76" spans="17:47" x14ac:dyDescent="0.2">
      <c r="Q76" s="88" t="str">
        <f>+Q63</f>
        <v>Annual Res. Expenses (current dollars)</v>
      </c>
      <c r="R76" s="89">
        <f>+R64*'Project Info'!$C$16</f>
        <v>0</v>
      </c>
      <c r="S76" s="89">
        <f>+S64*'Project Info'!$C$16</f>
        <v>0</v>
      </c>
      <c r="T76" s="89">
        <f>+T64*'Project Info'!$C$16</f>
        <v>0</v>
      </c>
      <c r="U76" s="89">
        <f>+U64*'Project Info'!$C$16</f>
        <v>0</v>
      </c>
      <c r="V76" s="89">
        <f>+V64*'Project Info'!$C$16</f>
        <v>0</v>
      </c>
      <c r="W76" s="89">
        <f>+W64*'Project Info'!$C$16</f>
        <v>0</v>
      </c>
      <c r="X76" s="89">
        <f>+X64*'Project Info'!$C$16</f>
        <v>0</v>
      </c>
      <c r="Y76" s="89">
        <f>+Y64*'Project Info'!$C$16</f>
        <v>0</v>
      </c>
      <c r="Z76" s="89">
        <f>+Z64*'Project Info'!$C$16</f>
        <v>0</v>
      </c>
      <c r="AA76" s="89">
        <f>+AA64*'Project Info'!$C$16</f>
        <v>0</v>
      </c>
      <c r="AB76" s="89">
        <f>+AB64*'Project Info'!$C$16</f>
        <v>0</v>
      </c>
      <c r="AC76" s="89">
        <f>+AC64*'Project Info'!$C$16</f>
        <v>0</v>
      </c>
      <c r="AD76" s="89">
        <f>+AD64*'Project Info'!$C$16</f>
        <v>0</v>
      </c>
      <c r="AE76" s="89">
        <f>+AE64*'Project Info'!$C$16</f>
        <v>0</v>
      </c>
      <c r="AF76" s="89">
        <f>+AF64*'Project Info'!$C$16</f>
        <v>0</v>
      </c>
      <c r="AG76" s="89">
        <f>+AG64*'Project Info'!$C$16</f>
        <v>0</v>
      </c>
      <c r="AH76" s="89">
        <f>+AH64*'Project Info'!$C$16</f>
        <v>0</v>
      </c>
      <c r="AI76" s="89">
        <f>+AI64*'Project Info'!$C$16</f>
        <v>0</v>
      </c>
      <c r="AJ76" s="89">
        <f>+AJ64*'Project Info'!$C$16</f>
        <v>0</v>
      </c>
      <c r="AK76" s="89">
        <f>+AK64*'Project Info'!$C$16</f>
        <v>0</v>
      </c>
      <c r="AL76" s="89">
        <f>+AL64*'Project Info'!$C$16</f>
        <v>0</v>
      </c>
      <c r="AM76" s="89">
        <f>+AM64*'Project Info'!$C$16</f>
        <v>0</v>
      </c>
      <c r="AN76" s="89">
        <f>+AN64*'Project Info'!$C$16</f>
        <v>0</v>
      </c>
      <c r="AO76" s="89">
        <f>+AO64*'Project Info'!$C$16</f>
        <v>0</v>
      </c>
      <c r="AP76" s="89">
        <f>+AP64*'Project Info'!$C$16</f>
        <v>0</v>
      </c>
      <c r="AQ76" s="89">
        <f>+AQ64*'Project Info'!$C$16</f>
        <v>0</v>
      </c>
      <c r="AR76" s="89">
        <f>+AR64*'Project Info'!$C$16</f>
        <v>0</v>
      </c>
      <c r="AS76" s="89">
        <f>+AS64*'Project Info'!$C$16</f>
        <v>0</v>
      </c>
      <c r="AT76" s="89">
        <f>+AT64*'Project Info'!$C$16</f>
        <v>0</v>
      </c>
      <c r="AU76" s="90">
        <f>+AU64*'Project Info'!$C$16</f>
        <v>0</v>
      </c>
    </row>
    <row r="77" spans="17:47" x14ac:dyDescent="0.2">
      <c r="Q77" s="88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90"/>
    </row>
    <row r="78" spans="17:47" x14ac:dyDescent="0.2">
      <c r="Q78" s="88" t="str">
        <f>+Q66</f>
        <v>Capital Deposit from Refinancing (Current Dollars)</v>
      </c>
      <c r="R78" s="89">
        <f>+R66*'Project Info'!$C16</f>
        <v>0</v>
      </c>
      <c r="S78" s="89">
        <f>+S66*'Project Info'!$C16</f>
        <v>0</v>
      </c>
      <c r="T78" s="89">
        <f>+T66*'Project Info'!$C16</f>
        <v>0</v>
      </c>
      <c r="U78" s="89">
        <f>+U66*'Project Info'!$C16</f>
        <v>0</v>
      </c>
      <c r="V78" s="89">
        <f>+V66*'Project Info'!$C16</f>
        <v>0</v>
      </c>
      <c r="W78" s="89">
        <f>+W66*'Project Info'!$C16</f>
        <v>0</v>
      </c>
      <c r="X78" s="89">
        <f>+X66*'Project Info'!$C16</f>
        <v>0</v>
      </c>
      <c r="Y78" s="89">
        <f>+Y66*'Project Info'!$C16</f>
        <v>0</v>
      </c>
      <c r="Z78" s="89">
        <f>+Z66*'Project Info'!$C16</f>
        <v>0</v>
      </c>
      <c r="AA78" s="89">
        <f>+AA66*'Project Info'!$C16</f>
        <v>0</v>
      </c>
      <c r="AB78" s="89">
        <f>+AB66*'Project Info'!$C16</f>
        <v>0</v>
      </c>
      <c r="AC78" s="89">
        <f>+AC66*'Project Info'!$C16</f>
        <v>0</v>
      </c>
      <c r="AD78" s="89">
        <f>+AD66*'Project Info'!$C16</f>
        <v>0</v>
      </c>
      <c r="AE78" s="89">
        <f>+AE66*'Project Info'!$C16</f>
        <v>0</v>
      </c>
      <c r="AF78" s="89">
        <f>+AF66*'Project Info'!$C16</f>
        <v>0</v>
      </c>
      <c r="AG78" s="89">
        <f>+AG66*'Project Info'!$C16</f>
        <v>0</v>
      </c>
      <c r="AH78" s="89">
        <f>+AH66*'Project Info'!$C16</f>
        <v>0</v>
      </c>
      <c r="AI78" s="89">
        <f>+AI66*'Project Info'!$C16</f>
        <v>0</v>
      </c>
      <c r="AJ78" s="89">
        <f>+AJ66*'Project Info'!$C16</f>
        <v>0</v>
      </c>
      <c r="AK78" s="89">
        <f>+AK66*'Project Info'!$C16</f>
        <v>0</v>
      </c>
      <c r="AL78" s="89">
        <f>+AL66*'Project Info'!$C16</f>
        <v>0</v>
      </c>
      <c r="AM78" s="89">
        <f>+AM66*'Project Info'!$C16</f>
        <v>0</v>
      </c>
      <c r="AN78" s="89">
        <f>+AN66*'Project Info'!$C16</f>
        <v>0</v>
      </c>
      <c r="AO78" s="89">
        <f>+AO66*'Project Info'!$C16</f>
        <v>0</v>
      </c>
      <c r="AP78" s="89">
        <f>+AP66*'Project Info'!$C16</f>
        <v>0</v>
      </c>
      <c r="AQ78" s="89">
        <f>+AQ66*'Project Info'!$C16</f>
        <v>0</v>
      </c>
      <c r="AR78" s="89">
        <f>+AR66*'Project Info'!$C16</f>
        <v>0</v>
      </c>
      <c r="AS78" s="89">
        <f>+AS66*'Project Info'!$C16</f>
        <v>0</v>
      </c>
      <c r="AT78" s="89">
        <f>+AT66*'Project Info'!$C16</f>
        <v>0</v>
      </c>
      <c r="AU78" s="89">
        <f>+AU66*'Project Info'!$C16</f>
        <v>0</v>
      </c>
    </row>
    <row r="79" spans="17:47" x14ac:dyDescent="0.2">
      <c r="Q79" s="88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90"/>
    </row>
    <row r="80" spans="17:47" x14ac:dyDescent="0.2">
      <c r="Q80" s="88" t="s">
        <v>120</v>
      </c>
      <c r="R80" s="92">
        <f>+R68*'Project Info'!$C$16</f>
        <v>15000</v>
      </c>
      <c r="S80" s="92">
        <f>+S68*'Project Info'!$C$16</f>
        <v>29708.73786407767</v>
      </c>
      <c r="T80" s="92">
        <f>+T68*'Project Info'!$C$16</f>
        <v>44131.869167687815</v>
      </c>
      <c r="U80" s="92">
        <f>+U68*'Project Info'!$C$16</f>
        <v>58274.939669286105</v>
      </c>
      <c r="V80" s="92">
        <f>+V68*'Project Info'!$C$16</f>
        <v>72143.387442698047</v>
      </c>
      <c r="W80" s="92">
        <f>+W68*'Project Info'!$C$16</f>
        <v>85742.54496808254</v>
      </c>
      <c r="X80" s="92">
        <f>+X68*'Project Info'!$C$16</f>
        <v>99077.641182294537</v>
      </c>
      <c r="Y80" s="92">
        <f>+Y68*'Project Info'!$C$16</f>
        <v>112153.80348943443</v>
      </c>
      <c r="Z80" s="92">
        <f>+Z68*'Project Info'!$C$16</f>
        <v>124976.05973235804</v>
      </c>
      <c r="AA80" s="92">
        <f>+AA68*'Project Info'!$C$16</f>
        <v>137549.34012590451</v>
      </c>
      <c r="AB80" s="92">
        <f>+AB68*'Project Info'!$C$16</f>
        <v>149878.47915258596</v>
      </c>
      <c r="AC80" s="92">
        <f>+AC68*'Project Info'!$C$16</f>
        <v>161968.21742146779</v>
      </c>
      <c r="AD80" s="92">
        <f>+AD68*'Project Info'!$C$16</f>
        <v>173823.20349095386</v>
      </c>
      <c r="AE80" s="92">
        <f>+AE68*'Project Info'!$C$16</f>
        <v>185447.9956561781</v>
      </c>
      <c r="AF80" s="92">
        <f>+AF68*'Project Info'!$C$16</f>
        <v>196847.06370168919</v>
      </c>
      <c r="AG80" s="92">
        <f>+AG68*'Project Info'!$C$16</f>
        <v>208024.79062010298</v>
      </c>
      <c r="AH80" s="92">
        <f>+AH68*'Project Info'!$C$16</f>
        <v>218985.47429738261</v>
      </c>
      <c r="AI80" s="92">
        <f>+AI68*'Project Info'!$C$16</f>
        <v>229733.32916539456</v>
      </c>
      <c r="AJ80" s="92">
        <f>+AJ68*'Project Info'!$C$16</f>
        <v>240272.48782237721</v>
      </c>
      <c r="AK80" s="92">
        <f>+AK68*'Project Info'!$C$16</f>
        <v>250607.00262194272</v>
      </c>
      <c r="AL80" s="92">
        <f>+AL68*'Project Info'!$C$16</f>
        <v>260740.8472312254</v>
      </c>
      <c r="AM80" s="92">
        <f>+AM68*'Project Info'!$C$16</f>
        <v>270677.91815877444</v>
      </c>
      <c r="AN80" s="92">
        <f>+AN68*'Project Info'!$C$16</f>
        <v>280422.03625277884</v>
      </c>
      <c r="AO80" s="92">
        <f>+AO68*'Project Info'!$C$16</f>
        <v>289976.94817020063</v>
      </c>
      <c r="AP80" s="92">
        <f>+AP68*'Project Info'!$C$16</f>
        <v>299346.32781738124</v>
      </c>
      <c r="AQ80" s="92">
        <f>+AQ68*'Project Info'!$C$16</f>
        <v>308533.77776267478</v>
      </c>
      <c r="AR80" s="92">
        <f>+AR68*'Project Info'!$C$16</f>
        <v>317542.83062165196</v>
      </c>
      <c r="AS80" s="92">
        <f>+AS68*'Project Info'!$C$16</f>
        <v>326376.95041540632</v>
      </c>
      <c r="AT80" s="92">
        <f>+AT68*'Project Info'!$C$16</f>
        <v>335039.53390248585</v>
      </c>
      <c r="AU80" s="93">
        <f>+AU68*'Project Info'!$C$16</f>
        <v>343533.91188496188</v>
      </c>
    </row>
    <row r="81" spans="17:47" x14ac:dyDescent="0.2">
      <c r="Q81" s="94" t="s">
        <v>119</v>
      </c>
      <c r="R81" s="95">
        <f>+R69*'Project Info'!$C$16</f>
        <v>15000</v>
      </c>
      <c r="S81" s="95">
        <f>+S69*'Project Info'!$C$16</f>
        <v>30600</v>
      </c>
      <c r="T81" s="95">
        <f>+T69*'Project Info'!$C$16</f>
        <v>46819.5</v>
      </c>
      <c r="U81" s="95">
        <f>+U69*'Project Info'!$C$16</f>
        <v>63678.600000000006</v>
      </c>
      <c r="V81" s="95">
        <f>+V69*'Project Info'!$C$16</f>
        <v>81198.018150000004</v>
      </c>
      <c r="W81" s="95">
        <f>+W69*'Project Info'!$C$16</f>
        <v>99399.109446000002</v>
      </c>
      <c r="X81" s="95">
        <f>+X69*'Project Info'!$C$16</f>
        <v>118303.884988395</v>
      </c>
      <c r="Y81" s="95">
        <f>+Y69*'Project Info'!$C$16</f>
        <v>137935.03181965201</v>
      </c>
      <c r="Z81" s="95">
        <f>+Z69*'Project Info'!$C$16</f>
        <v>158315.93335866276</v>
      </c>
      <c r="AA81" s="95">
        <f>+AA69*'Project Info'!$C$16</f>
        <v>179470.69044968806</v>
      </c>
      <c r="AB81" s="95">
        <f>+AB69*'Project Info'!$C$16</f>
        <v>201424.14304434677</v>
      </c>
      <c r="AC81" s="95">
        <f>+AC69*'Project Info'!$C$16</f>
        <v>224201.89253565689</v>
      </c>
      <c r="AD81" s="95">
        <f>+AD69*'Project Info'!$C$16</f>
        <v>247830.32476370619</v>
      </c>
      <c r="AE81" s="95">
        <f>+AE69*'Project Info'!$C$16</f>
        <v>272336.63371311675</v>
      </c>
      <c r="AF81" s="95">
        <f>+AF69*'Project Info'!$C$16</f>
        <v>297748.84592307458</v>
      </c>
      <c r="AG81" s="95">
        <f>+AG69*'Project Info'!$C$16</f>
        <v>324095.84563131677</v>
      </c>
      <c r="AH81" s="95">
        <f>+AH69*'Project Info'!$C$16</f>
        <v>351407.40067411179</v>
      </c>
      <c r="AI81" s="95">
        <f>+AI69*'Project Info'!$C$16</f>
        <v>379714.18916492915</v>
      </c>
      <c r="AJ81" s="95">
        <f>+AJ69*'Project Info'!$C$16</f>
        <v>409047.82697517704</v>
      </c>
      <c r="AK81" s="95">
        <f>+AK69*'Project Info'!$C$16</f>
        <v>439440.8960410853</v>
      </c>
      <c r="AL81" s="95">
        <f>+AL69*'Project Info'!$C$16</f>
        <v>470926.97352153738</v>
      </c>
      <c r="AM81" s="95">
        <f>+AM69*'Project Info'!$C$16</f>
        <v>503540.66183239518</v>
      </c>
      <c r="AN81" s="95">
        <f>+AN69*'Project Info'!$C$16</f>
        <v>537317.61958363082</v>
      </c>
      <c r="AO81" s="95">
        <f>+AO69*'Project Info'!$C$16</f>
        <v>572294.59344636626</v>
      </c>
      <c r="AP81" s="95">
        <f>+AP69*'Project Info'!$C$16</f>
        <v>608509.45097773604</v>
      </c>
      <c r="AQ81" s="95">
        <f>+AQ69*'Project Info'!$C$16</f>
        <v>646001.21443232661</v>
      </c>
      <c r="AR81" s="95">
        <f>+AR69*'Project Info'!$C$16</f>
        <v>684810.09558980749</v>
      </c>
      <c r="AS81" s="95">
        <f>+AS69*'Project Info'!$C$16</f>
        <v>724977.53162925795</v>
      </c>
      <c r="AT81" s="95">
        <f>+AT69*'Project Info'!$C$16</f>
        <v>766546.22208160942</v>
      </c>
      <c r="AU81" s="96">
        <f>+AU69*'Project Info'!$C$16</f>
        <v>809560.16689256625</v>
      </c>
    </row>
    <row r="122" spans="17:17" x14ac:dyDescent="0.2">
      <c r="Q122" s="11"/>
    </row>
  </sheetData>
  <mergeCells count="5">
    <mergeCell ref="A8:C8"/>
    <mergeCell ref="Q2:T3"/>
    <mergeCell ref="D7:H7"/>
    <mergeCell ref="I7:K7"/>
    <mergeCell ref="L7:O7"/>
  </mergeCells>
  <phoneticPr fontId="0" type="noConversion"/>
  <printOptions gridLines="1"/>
  <pageMargins left="0.7" right="0.7" top="0.75" bottom="0.75" header="0.3" footer="0.3"/>
  <pageSetup scale="62" orientation="portrait" r:id="rId1"/>
  <headerFooter>
    <oddFooter>&amp;C&amp;F 
&amp;A</oddFooter>
  </headerFooter>
  <colBreaks count="2" manualBreakCount="2">
    <brk id="15" max="76" man="1"/>
    <brk id="32" max="76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9:K68"/>
  <sheetViews>
    <sheetView topLeftCell="A19" zoomScale="75" zoomScaleNormal="75" workbookViewId="0">
      <selection activeCell="Q42" sqref="Q42"/>
    </sheetView>
  </sheetViews>
  <sheetFormatPr defaultRowHeight="12.75" x14ac:dyDescent="0.2"/>
  <cols>
    <col min="2" max="2" width="27.5703125" bestFit="1" customWidth="1"/>
    <col min="4" max="4" width="9.7109375" bestFit="1" customWidth="1"/>
    <col min="5" max="5" width="10.85546875" bestFit="1" customWidth="1"/>
    <col min="9" max="9" width="16.28515625" customWidth="1"/>
  </cols>
  <sheetData>
    <row r="49" spans="1:11" x14ac:dyDescent="0.2">
      <c r="A49" s="5" t="s">
        <v>133</v>
      </c>
    </row>
    <row r="50" spans="1:11" x14ac:dyDescent="0.2">
      <c r="A50" s="118"/>
      <c r="B50" s="104"/>
      <c r="C50" s="104"/>
      <c r="D50" s="119" t="s">
        <v>27</v>
      </c>
      <c r="E50" s="119" t="s">
        <v>28</v>
      </c>
      <c r="F50" s="104"/>
      <c r="G50" s="104"/>
      <c r="H50" s="104"/>
      <c r="I50" s="105"/>
      <c r="J50" s="1"/>
      <c r="K50" s="1"/>
    </row>
    <row r="51" spans="1:11" x14ac:dyDescent="0.2">
      <c r="A51" s="114"/>
      <c r="B51" s="3" t="s">
        <v>12</v>
      </c>
      <c r="C51" s="120"/>
      <c r="D51" s="108">
        <v>0</v>
      </c>
      <c r="E51" s="109">
        <f>D51*'Project Info'!$C$16</f>
        <v>0</v>
      </c>
      <c r="F51" s="2"/>
      <c r="G51" s="2"/>
      <c r="H51" s="2"/>
      <c r="I51" s="91"/>
      <c r="K51" s="5"/>
    </row>
    <row r="52" spans="1:11" x14ac:dyDescent="0.2">
      <c r="A52" s="88"/>
      <c r="B52" s="3" t="s">
        <v>14</v>
      </c>
      <c r="C52" s="3"/>
      <c r="D52" s="109">
        <f>'Capital Needs Inventory'!AU68</f>
        <v>6870.6782376992378</v>
      </c>
      <c r="E52" s="109">
        <f>D52*'Project Info'!$C$16</f>
        <v>343533.91188496188</v>
      </c>
      <c r="F52" s="2" t="s">
        <v>84</v>
      </c>
      <c r="G52" s="2"/>
      <c r="H52" s="2"/>
      <c r="I52" s="91"/>
    </row>
    <row r="53" spans="1:11" x14ac:dyDescent="0.2">
      <c r="A53" s="88"/>
      <c r="B53" s="3" t="s">
        <v>13</v>
      </c>
      <c r="C53" s="2"/>
      <c r="D53" s="121">
        <f>MIN('Capital Needs Inventory'!R68:AU68)</f>
        <v>300</v>
      </c>
      <c r="E53" s="109">
        <f>D53*'Project Info'!$C$16</f>
        <v>15000</v>
      </c>
      <c r="F53" s="2"/>
      <c r="G53" s="2"/>
      <c r="H53" s="2"/>
      <c r="I53" s="91"/>
    </row>
    <row r="54" spans="1:11" x14ac:dyDescent="0.2">
      <c r="A54" s="88"/>
      <c r="B54" s="3" t="s">
        <v>15</v>
      </c>
      <c r="C54" s="2"/>
      <c r="D54" s="121">
        <f>MAX('Capital Needs Inventory'!R68:AU68)</f>
        <v>6870.6782376992378</v>
      </c>
      <c r="E54" s="109">
        <f>D54*'Project Info'!$C$16</f>
        <v>343533.91188496188</v>
      </c>
      <c r="F54" s="2"/>
      <c r="G54" s="2"/>
      <c r="H54" s="2"/>
      <c r="I54" s="91"/>
    </row>
    <row r="55" spans="1:11" x14ac:dyDescent="0.2">
      <c r="A55" s="94"/>
      <c r="B55" s="122" t="s">
        <v>16</v>
      </c>
      <c r="C55" s="111"/>
      <c r="D55" s="123">
        <f>AVERAGE('Capital Needs Inventory'!R68:AU68)</f>
        <v>3884.3582998729603</v>
      </c>
      <c r="E55" s="117">
        <f>D55*'Project Info'!$C$16</f>
        <v>194217.91499364801</v>
      </c>
      <c r="F55" s="111"/>
      <c r="G55" s="111"/>
      <c r="H55" s="111"/>
      <c r="I55" s="113"/>
    </row>
    <row r="57" spans="1:11" x14ac:dyDescent="0.2">
      <c r="A57" s="100" t="s">
        <v>132</v>
      </c>
      <c r="B57" s="104"/>
      <c r="C57" s="104"/>
      <c r="D57" s="104"/>
      <c r="E57" s="104"/>
      <c r="F57" s="104"/>
      <c r="G57" s="104"/>
      <c r="H57" s="104"/>
      <c r="I57" s="105"/>
    </row>
    <row r="58" spans="1:11" ht="25.5" x14ac:dyDescent="0.2">
      <c r="A58" s="88"/>
      <c r="B58" s="2"/>
      <c r="C58" s="106" t="s">
        <v>83</v>
      </c>
      <c r="D58" s="106" t="s">
        <v>27</v>
      </c>
      <c r="E58" s="107" t="s">
        <v>75</v>
      </c>
      <c r="F58" s="107" t="s">
        <v>131</v>
      </c>
      <c r="G58" s="2"/>
      <c r="H58" s="2"/>
      <c r="I58" s="91"/>
    </row>
    <row r="59" spans="1:11" x14ac:dyDescent="0.2">
      <c r="A59" s="88"/>
      <c r="B59" s="2" t="s">
        <v>17</v>
      </c>
      <c r="C59" s="2">
        <v>1</v>
      </c>
      <c r="D59" s="108">
        <v>300</v>
      </c>
      <c r="E59" s="109">
        <f>D59*'Project Info'!$C$16</f>
        <v>15000</v>
      </c>
      <c r="F59" s="2"/>
      <c r="G59" s="2" t="s">
        <v>18</v>
      </c>
      <c r="H59" s="2"/>
      <c r="I59" s="91"/>
    </row>
    <row r="60" spans="1:11" x14ac:dyDescent="0.2">
      <c r="A60" s="88"/>
      <c r="B60" s="2" t="s">
        <v>23</v>
      </c>
      <c r="C60" s="2"/>
      <c r="D60" s="110">
        <v>0.01</v>
      </c>
      <c r="E60" s="2" t="s">
        <v>24</v>
      </c>
      <c r="F60" s="2"/>
      <c r="G60" s="2"/>
      <c r="H60" s="2"/>
      <c r="I60" s="91"/>
    </row>
    <row r="61" spans="1:11" x14ac:dyDescent="0.2">
      <c r="A61" s="94"/>
      <c r="B61" s="111" t="s">
        <v>25</v>
      </c>
      <c r="C61" s="111"/>
      <c r="D61" s="112">
        <v>0.03</v>
      </c>
      <c r="E61" s="111" t="s">
        <v>26</v>
      </c>
      <c r="F61" s="111"/>
      <c r="G61" s="111"/>
      <c r="H61" s="111"/>
      <c r="I61" s="113"/>
    </row>
    <row r="63" spans="1:11" x14ac:dyDescent="0.2">
      <c r="A63" s="100" t="s">
        <v>134</v>
      </c>
      <c r="B63" s="104"/>
      <c r="C63" s="104"/>
      <c r="D63" s="104"/>
      <c r="E63" s="104"/>
      <c r="F63" s="104"/>
      <c r="G63" s="104"/>
      <c r="H63" s="104"/>
      <c r="I63" s="105"/>
    </row>
    <row r="64" spans="1:11" ht="25.5" x14ac:dyDescent="0.2">
      <c r="A64" s="114"/>
      <c r="B64" s="2"/>
      <c r="C64" s="106" t="s">
        <v>83</v>
      </c>
      <c r="D64" s="106" t="s">
        <v>27</v>
      </c>
      <c r="E64" s="107" t="s">
        <v>75</v>
      </c>
      <c r="F64" s="107" t="s">
        <v>131</v>
      </c>
      <c r="G64" s="2"/>
      <c r="H64" s="2"/>
      <c r="I64" s="91"/>
    </row>
    <row r="65" spans="1:9" x14ac:dyDescent="0.2">
      <c r="A65" s="88"/>
      <c r="B65" s="101" t="s">
        <v>100</v>
      </c>
      <c r="C65" s="76"/>
      <c r="D65" s="108"/>
      <c r="E65" s="109">
        <f>IFERROR(D65*'Project Info'!$C$16,"")</f>
        <v>0</v>
      </c>
      <c r="F65" s="92">
        <f>+(D65*(1+$D$61)^(C65-1))</f>
        <v>0</v>
      </c>
      <c r="G65" s="2"/>
      <c r="H65" s="2"/>
      <c r="I65" s="91"/>
    </row>
    <row r="66" spans="1:9" x14ac:dyDescent="0.2">
      <c r="A66" s="88"/>
      <c r="B66" s="2" t="s">
        <v>19</v>
      </c>
      <c r="C66" s="76"/>
      <c r="D66" s="108"/>
      <c r="E66" s="109">
        <f>IFERROR(D66*'Project Info'!$C$16,"")</f>
        <v>0</v>
      </c>
      <c r="F66" s="92">
        <f>+(D66*(1+$D$61)^(C66-1))*'Capital Needs Inventory'!$I$5</f>
        <v>0</v>
      </c>
      <c r="G66" s="2" t="s">
        <v>20</v>
      </c>
      <c r="H66" s="2"/>
      <c r="I66" s="91"/>
    </row>
    <row r="67" spans="1:9" x14ac:dyDescent="0.2">
      <c r="A67" s="88"/>
      <c r="B67" s="2" t="s">
        <v>21</v>
      </c>
      <c r="C67" s="76"/>
      <c r="D67" s="108"/>
      <c r="E67" s="109">
        <f>IFERROR(D67*'Project Info'!$C$16,"")</f>
        <v>0</v>
      </c>
      <c r="F67" s="92">
        <f>+(D67*(1+$D$61)^(C67-1))*'Capital Needs Inventory'!$I$5</f>
        <v>0</v>
      </c>
      <c r="G67" s="2" t="s">
        <v>20</v>
      </c>
      <c r="H67" s="2"/>
      <c r="I67" s="91"/>
    </row>
    <row r="68" spans="1:9" x14ac:dyDescent="0.2">
      <c r="A68" s="94"/>
      <c r="B68" s="111" t="s">
        <v>22</v>
      </c>
      <c r="C68" s="115"/>
      <c r="D68" s="116"/>
      <c r="E68" s="117">
        <f>IFERROR(D68*'Project Info'!$C$16,"")</f>
        <v>0</v>
      </c>
      <c r="F68" s="95">
        <f>+(D68*(1+$D$61)^(C68-1))*'Capital Needs Inventory'!$I$5</f>
        <v>0</v>
      </c>
      <c r="G68" s="111" t="s">
        <v>20</v>
      </c>
      <c r="H68" s="111"/>
      <c r="I68" s="113"/>
    </row>
  </sheetData>
  <pageMargins left="0.7" right="0.7" top="0.75" bottom="0.75" header="0.3" footer="0.3"/>
  <pageSetup scale="83" orientation="portrait" r:id="rId1"/>
  <headerFooter>
    <oddFooter>&amp;C&amp;F 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Project Info</vt:lpstr>
      <vt:lpstr>Data Collection</vt:lpstr>
      <vt:lpstr>Capital Needs Inventory</vt:lpstr>
      <vt:lpstr>Reserve Analysis</vt:lpstr>
      <vt:lpstr>'Capital Needs Inventory'!Print_Area</vt:lpstr>
      <vt:lpstr>'Data Collection'!Print_Area</vt:lpstr>
      <vt:lpstr>'Reserve Analysis'!Print_Area</vt:lpstr>
    </vt:vector>
  </TitlesOfParts>
  <Company>Housing Development Center,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Spevak</dc:creator>
  <cp:lastModifiedBy>Craig Kelley</cp:lastModifiedBy>
  <cp:lastPrinted>2011-07-21T17:16:03Z</cp:lastPrinted>
  <dcterms:created xsi:type="dcterms:W3CDTF">1999-04-22T15:27:45Z</dcterms:created>
  <dcterms:modified xsi:type="dcterms:W3CDTF">2011-07-21T17:16:09Z</dcterms:modified>
</cp:coreProperties>
</file>